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2715" windowWidth="4830" windowHeight="2730" activeTab="0"/>
  </bookViews>
  <sheets>
    <sheet name="Linéaire" sheetId="1" r:id="rId1"/>
  </sheets>
  <definedNames>
    <definedName name="A">'Linéaire'!$D$7</definedName>
    <definedName name="an">'Linéaire'!$D$11</definedName>
    <definedName name="ann">'Linéaire'!$D$12</definedName>
    <definedName name="ANNEEdebut">#REF!</definedName>
    <definedName name="cumul">'Linéaire'!$D$40:$D$51</definedName>
    <definedName name="d">'Linéaire'!$G$3</definedName>
    <definedName name="DUREE">#REF!</definedName>
    <definedName name="J">'Linéaire'!$D$5</definedName>
    <definedName name="lignes">#REF!</definedName>
    <definedName name="M">'Linéaire'!$D$6</definedName>
    <definedName name="mois">'Linéaire'!$C$40:$C$51</definedName>
    <definedName name="MOISdebut">#REF!</definedName>
    <definedName name="nbr">'Linéaire'!$H$11:$H$29</definedName>
    <definedName name="r">'Linéaire'!$H$8</definedName>
    <definedName name="T">'Linéaire'!$G$4</definedName>
    <definedName name="TAUXdeg">#REF!</definedName>
    <definedName name="TAUXlin">#REF!</definedName>
    <definedName name="VNCdebut">#REF!</definedName>
    <definedName name="VO">'Linéaire'!$C$4</definedName>
  </definedNames>
  <calcPr fullCalcOnLoad="1"/>
</workbook>
</file>

<file path=xl/comments1.xml><?xml version="1.0" encoding="utf-8"?>
<comments xmlns="http://schemas.openxmlformats.org/spreadsheetml/2006/main">
  <authors>
    <author>Naziha</author>
  </authors>
  <commentList>
    <comment ref="D5" authorId="0">
      <text>
        <r>
          <rPr>
            <b/>
            <sz val="11"/>
            <color indexed="21"/>
            <rFont val="Times New Roman"/>
            <family val="1"/>
          </rPr>
          <t xml:space="preserve">Remplir les cases en bleu
</t>
        </r>
      </text>
    </comment>
  </commentList>
</comments>
</file>

<file path=xl/sharedStrings.xml><?xml version="1.0" encoding="utf-8"?>
<sst xmlns="http://schemas.openxmlformats.org/spreadsheetml/2006/main" count="38" uniqueCount="38">
  <si>
    <t xml:space="preserve">      Tableau d'amortissement linéaire</t>
  </si>
  <si>
    <t>Type d'immobilisation :</t>
  </si>
  <si>
    <t>Durée d'utilisation :</t>
  </si>
  <si>
    <t>Valeur d'acquisition :</t>
  </si>
  <si>
    <t>Taux d'amortissement :</t>
  </si>
  <si>
    <t>Date de mise en service :</t>
  </si>
  <si>
    <t>Jour :</t>
  </si>
  <si>
    <t>Mois :</t>
  </si>
  <si>
    <t>VO</t>
  </si>
  <si>
    <t>=AMORTLI!$C$4</t>
  </si>
  <si>
    <t>Année :</t>
  </si>
  <si>
    <t>mois</t>
  </si>
  <si>
    <t>=AMORTLI!$C$40:$C$51</t>
  </si>
  <si>
    <t>an</t>
  </si>
  <si>
    <t>=AMORTLI!$D$11</t>
  </si>
  <si>
    <t>ann</t>
  </si>
  <si>
    <t>=AMORTLI!$D$12</t>
  </si>
  <si>
    <t>Années</t>
  </si>
  <si>
    <t>V.O.</t>
  </si>
  <si>
    <t>Annuité</t>
  </si>
  <si>
    <t>Cumul</t>
  </si>
  <si>
    <t>V.N.C.</t>
  </si>
  <si>
    <t>cumul</t>
  </si>
  <si>
    <t>=AMORTLI!$D$40:$D$51</t>
  </si>
  <si>
    <t>J</t>
  </si>
  <si>
    <t>=AMORTLI!$D$5</t>
  </si>
  <si>
    <t>M</t>
  </si>
  <si>
    <t>=AMORTLI!$D$6</t>
  </si>
  <si>
    <t>A</t>
  </si>
  <si>
    <t>=AMORTLI!$D$7</t>
  </si>
  <si>
    <t>d</t>
  </si>
  <si>
    <t>=AMORTLI!$G$3</t>
  </si>
  <si>
    <t>T</t>
  </si>
  <si>
    <t>=AMORTLI!$G$4</t>
  </si>
  <si>
    <t>nbr</t>
  </si>
  <si>
    <t>=AMORTLI!$H$11:$H$29</t>
  </si>
  <si>
    <t>r</t>
  </si>
  <si>
    <t>=AMORTLI!$H$8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</si>
</sst>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#,##0;\-#,##0"/>
    <numFmt numFmtId="177" formatCode="#,##0;[Red]\-#,##0"/>
    <numFmt numFmtId="178" formatCode="#,##0.00;\-#,##0.00"/>
    <numFmt numFmtId="179" formatCode="#,##0.00;[Red]\-#,##0.00"/>
    <numFmt numFmtId="180" formatCode="0E+00"/>
    <numFmt numFmtId="181" formatCode="#,##0.00&quot; F&quot;;\(#,##0.00&quot; F&quot;\)"/>
    <numFmt numFmtId="182" formatCode="#,##0&quot; F&quot;;\(#,##0&quot; F&quot;\)"/>
    <numFmt numFmtId="183" formatCode="d/m"/>
    <numFmt numFmtId="184" formatCode="d/m/yy\ h:mm"/>
    <numFmt numFmtId="185" formatCode="#\ ###.00"/>
    <numFmt numFmtId="186" formatCode="#\ ###0.00"/>
    <numFmt numFmtId="187" formatCode="#,##0.00\ _F"/>
  </numFmts>
  <fonts count="5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color indexed="2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21"/>
      <name val="Times New Roman"/>
      <family val="1"/>
    </font>
    <font>
      <b/>
      <i/>
      <sz val="36"/>
      <color indexed="27"/>
      <name val="Times New Roman"/>
      <family val="1"/>
    </font>
    <font>
      <b/>
      <i/>
      <sz val="10"/>
      <color indexed="8"/>
      <name val="Helv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4"/>
      <name val="Times New Roman"/>
      <family val="1"/>
    </font>
    <font>
      <b/>
      <sz val="12"/>
      <color theme="4"/>
      <name val="Times New Roman"/>
      <family val="1"/>
    </font>
    <font>
      <b/>
      <sz val="12"/>
      <color rgb="FF009999"/>
      <name val="Times New Roman"/>
      <family val="1"/>
    </font>
    <font>
      <b/>
      <i/>
      <sz val="36"/>
      <color theme="8" tint="0.7999799847602844"/>
      <name val="Times New Roman"/>
      <family val="1"/>
    </font>
    <font>
      <b/>
      <sz val="8"/>
      <name val="Helv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99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187" fontId="0" fillId="0" borderId="11" xfId="0" applyNumberForma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 applyProtection="1">
      <alignment/>
      <protection/>
    </xf>
    <xf numFmtId="0" fontId="7" fillId="6" borderId="12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3" fontId="51" fillId="6" borderId="14" xfId="0" applyNumberFormat="1" applyFont="1" applyFill="1" applyBorder="1" applyAlignment="1">
      <alignment horizontal="centerContinuous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9" fillId="6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2" fontId="52" fillId="6" borderId="14" xfId="0" applyNumberFormat="1" applyFont="1" applyFill="1" applyBorder="1" applyAlignment="1">
      <alignment horizontal="centerContinuous"/>
    </xf>
    <xf numFmtId="0" fontId="7" fillId="0" borderId="18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10" fontId="9" fillId="0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2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0" fillId="0" borderId="22" xfId="0" applyFont="1" applyFill="1" applyBorder="1" applyAlignment="1">
      <alignment horizontal="right"/>
    </xf>
    <xf numFmtId="0" fontId="53" fillId="0" borderId="0" xfId="0" applyFont="1" applyAlignment="1">
      <alignment vertical="center"/>
    </xf>
    <xf numFmtId="0" fontId="7" fillId="0" borderId="23" xfId="0" applyFont="1" applyFill="1" applyBorder="1" applyAlignment="1">
      <alignment horizontal="center"/>
    </xf>
    <xf numFmtId="0" fontId="6" fillId="0" borderId="0" xfId="0" applyFont="1" applyAlignment="1" applyProtection="1">
      <alignment/>
      <protection/>
    </xf>
    <xf numFmtId="0" fontId="6" fillId="0" borderId="24" xfId="0" applyFont="1" applyFill="1" applyBorder="1" applyAlignment="1">
      <alignment horizontal="center"/>
    </xf>
    <xf numFmtId="187" fontId="6" fillId="0" borderId="25" xfId="0" applyNumberFormat="1" applyFont="1" applyFill="1" applyBorder="1" applyAlignment="1">
      <alignment horizontal="right"/>
    </xf>
    <xf numFmtId="187" fontId="6" fillId="0" borderId="26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/>
    </xf>
    <xf numFmtId="0" fontId="54" fillId="33" borderId="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9</xdr:row>
      <xdr:rowOff>9525</xdr:rowOff>
    </xdr:from>
    <xdr:to>
      <xdr:col>12</xdr:col>
      <xdr:colOff>266700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53200" y="2428875"/>
          <a:ext cx="29908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Noms utilisés + coordonnées des cellules</a:t>
          </a:r>
        </a:p>
      </xdr:txBody>
    </xdr:sp>
    <xdr:clientData/>
  </xdr:twoCellAnchor>
  <xdr:twoCellAnchor>
    <xdr:from>
      <xdr:col>8</xdr:col>
      <xdr:colOff>476250</xdr:colOff>
      <xdr:row>24</xdr:row>
      <xdr:rowOff>19050</xdr:rowOff>
    </xdr:from>
    <xdr:to>
      <xdr:col>12</xdr:col>
      <xdr:colOff>47625</xdr:colOff>
      <xdr:row>28</xdr:row>
      <xdr:rowOff>66675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600825" y="4914900"/>
          <a:ext cx="2724150" cy="6953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 colonne H  contient des éléments pour l'ajustement automatique du nombre de lignes.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Les jours cumulés en fin de mois sont reportés en zone C40:D51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zoomScale="73" zoomScaleNormal="73" zoomScalePageLayoutView="0" workbookViewId="0" topLeftCell="A1">
      <selection activeCell="A1" sqref="A1:M31"/>
    </sheetView>
  </sheetViews>
  <sheetFormatPr defaultColWidth="11.421875" defaultRowHeight="12.75"/>
  <cols>
    <col min="1" max="1" width="11.140625" style="0" customWidth="1"/>
    <col min="2" max="2" width="13.28125" style="0" customWidth="1"/>
    <col min="3" max="3" width="15.7109375" style="0" customWidth="1"/>
    <col min="4" max="4" width="13.57421875" style="0" customWidth="1"/>
    <col min="5" max="5" width="14.140625" style="0" customWidth="1"/>
    <col min="6" max="6" width="13.57421875" style="0" customWidth="1"/>
    <col min="7" max="7" width="10.421875" style="0" customWidth="1"/>
    <col min="8" max="8" width="10.7109375" style="0" hidden="1" customWidth="1"/>
    <col min="9" max="9" width="10.7109375" style="0" customWidth="1"/>
    <col min="10" max="10" width="13.7109375" style="0" customWidth="1"/>
  </cols>
  <sheetData>
    <row r="1" spans="1:13" ht="60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5.5" customHeight="1">
      <c r="A2" s="33"/>
      <c r="B2" s="9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11" t="s">
        <v>1</v>
      </c>
      <c r="B3" s="12"/>
      <c r="C3" s="13"/>
      <c r="D3" s="14"/>
      <c r="E3" s="15" t="s">
        <v>2</v>
      </c>
      <c r="F3" s="16"/>
      <c r="G3" s="17">
        <v>20</v>
      </c>
      <c r="H3" s="5"/>
      <c r="I3" s="5"/>
      <c r="J3" s="5"/>
      <c r="K3" s="5"/>
      <c r="L3" s="5"/>
      <c r="M3" s="5"/>
    </row>
    <row r="4" spans="1:13" ht="15.75">
      <c r="A4" s="18" t="s">
        <v>3</v>
      </c>
      <c r="B4" s="19"/>
      <c r="C4" s="20">
        <v>150000</v>
      </c>
      <c r="D4" s="10"/>
      <c r="E4" s="21" t="s">
        <v>4</v>
      </c>
      <c r="F4" s="22"/>
      <c r="G4" s="23">
        <f>(100/d)/100</f>
        <v>0.05</v>
      </c>
      <c r="H4" s="5"/>
      <c r="I4" s="5"/>
      <c r="J4" s="5"/>
      <c r="K4" s="5"/>
      <c r="L4" s="5"/>
      <c r="M4" s="5"/>
    </row>
    <row r="5" spans="1:13" ht="15.75">
      <c r="A5" s="24" t="s">
        <v>5</v>
      </c>
      <c r="B5" s="25"/>
      <c r="C5" s="26" t="s">
        <v>6</v>
      </c>
      <c r="D5" s="7">
        <v>1</v>
      </c>
      <c r="E5" s="27"/>
      <c r="F5" s="27"/>
      <c r="G5" s="27"/>
      <c r="H5" s="5"/>
      <c r="I5" s="5"/>
      <c r="J5" s="5"/>
      <c r="K5" s="5"/>
      <c r="L5" s="5"/>
      <c r="M5" s="5"/>
    </row>
    <row r="6" spans="1:13" ht="15.75">
      <c r="A6" s="28"/>
      <c r="B6" s="29"/>
      <c r="C6" s="26" t="s">
        <v>7</v>
      </c>
      <c r="D6" s="7">
        <v>1</v>
      </c>
      <c r="E6" s="27"/>
      <c r="F6" s="27"/>
      <c r="G6" s="27"/>
      <c r="H6" s="5"/>
      <c r="I6" s="5"/>
      <c r="J6" s="5"/>
      <c r="K6" s="5"/>
      <c r="L6" s="5"/>
      <c r="M6" s="5"/>
    </row>
    <row r="7" spans="1:13" ht="15.75">
      <c r="A7" s="30"/>
      <c r="B7" s="31"/>
      <c r="C7" s="32" t="s">
        <v>10</v>
      </c>
      <c r="D7" s="8">
        <v>2020</v>
      </c>
      <c r="E7" s="27"/>
      <c r="F7" s="27"/>
      <c r="G7" s="27"/>
      <c r="H7" s="5"/>
      <c r="I7" s="5"/>
      <c r="J7" s="5"/>
      <c r="K7" s="5"/>
      <c r="L7" s="5"/>
      <c r="M7" s="5"/>
    </row>
    <row r="8" spans="1:13" ht="12.75">
      <c r="A8" s="5"/>
      <c r="B8" s="5"/>
      <c r="C8" s="5"/>
      <c r="D8" s="5"/>
      <c r="E8" s="5"/>
      <c r="F8" s="5"/>
      <c r="G8" s="6"/>
      <c r="H8" s="6" t="e">
        <f>LOOKUP(M,mois,cumul)</f>
        <v>#N/A</v>
      </c>
      <c r="I8" s="5"/>
      <c r="J8" s="5"/>
      <c r="K8" s="5"/>
      <c r="L8" s="5"/>
      <c r="M8" s="5"/>
    </row>
    <row r="9" spans="7:8" ht="13.5" thickBot="1">
      <c r="G9" s="1"/>
      <c r="H9" s="1"/>
    </row>
    <row r="10" spans="2:13" ht="16.5" thickBot="1">
      <c r="B10" s="34" t="s">
        <v>17</v>
      </c>
      <c r="C10" s="34" t="s">
        <v>18</v>
      </c>
      <c r="D10" s="34" t="s">
        <v>19</v>
      </c>
      <c r="E10" s="34" t="s">
        <v>20</v>
      </c>
      <c r="F10" s="34" t="s">
        <v>21</v>
      </c>
      <c r="G10" s="35"/>
      <c r="H10" s="35"/>
      <c r="I10" s="5"/>
      <c r="J10" s="5"/>
      <c r="K10" s="5"/>
      <c r="L10" s="5"/>
      <c r="M10" s="5"/>
    </row>
    <row r="11" spans="2:13" ht="12.75">
      <c r="B11" s="36">
        <f>A</f>
        <v>2020</v>
      </c>
      <c r="C11" s="37">
        <f>VO</f>
        <v>150000</v>
      </c>
      <c r="D11" s="37">
        <f>IF(J=1,VO*T*(13-M)/12,VO*T*(365-(r+J))/365)</f>
        <v>7500</v>
      </c>
      <c r="E11" s="37">
        <f>D11</f>
        <v>7500</v>
      </c>
      <c r="F11" s="37">
        <f aca="true" t="shared" si="0" ref="F11:F29">IF(nbr&lt;1,"",C11-E11)</f>
        <v>142500</v>
      </c>
      <c r="G11" s="35"/>
      <c r="H11" s="35">
        <f>IF(AND(J=1,M=1),d,d+1)</f>
        <v>20</v>
      </c>
      <c r="I11" s="5"/>
      <c r="J11" s="5"/>
      <c r="K11" s="5"/>
      <c r="L11" s="5"/>
      <c r="M11" s="5"/>
    </row>
    <row r="12" spans="2:13" ht="12.75">
      <c r="B12" s="36">
        <f aca="true" t="shared" si="1" ref="B12:B29">IF(nbr&lt;1,"",B11+1)</f>
        <v>2021</v>
      </c>
      <c r="C12" s="38">
        <f aca="true" t="shared" si="2" ref="C12:C29">IF(nbr&lt;1,"",VO)</f>
        <v>150000</v>
      </c>
      <c r="D12" s="38">
        <f>IF(nbr&lt;1,"",VO*T)</f>
        <v>7500</v>
      </c>
      <c r="E12" s="38">
        <f aca="true" t="shared" si="3" ref="E12:E29">IF(nbr&lt;1,"",E11+D12)</f>
        <v>15000</v>
      </c>
      <c r="F12" s="38">
        <f t="shared" si="0"/>
        <v>135000</v>
      </c>
      <c r="G12" s="35"/>
      <c r="H12" s="35">
        <f aca="true" t="shared" si="4" ref="H12:H29">H11-1</f>
        <v>19</v>
      </c>
      <c r="I12" s="5"/>
      <c r="J12" s="39" t="s">
        <v>8</v>
      </c>
      <c r="K12" s="39" t="s">
        <v>9</v>
      </c>
      <c r="L12" s="5"/>
      <c r="M12" s="5"/>
    </row>
    <row r="13" spans="2:13" ht="12.75">
      <c r="B13" s="36">
        <f t="shared" si="1"/>
        <v>2022</v>
      </c>
      <c r="C13" s="38">
        <f t="shared" si="2"/>
        <v>150000</v>
      </c>
      <c r="D13" s="38">
        <f aca="true" t="shared" si="5" ref="D13:D29">IF(nbr&lt;1,"",IF(d&lt;$H$11,IF(nbr=1,ann-an,VO*T),VO*T))</f>
        <v>7500</v>
      </c>
      <c r="E13" s="38">
        <f t="shared" si="3"/>
        <v>22500</v>
      </c>
      <c r="F13" s="38">
        <f t="shared" si="0"/>
        <v>127500</v>
      </c>
      <c r="G13" s="35"/>
      <c r="H13" s="35">
        <f t="shared" si="4"/>
        <v>18</v>
      </c>
      <c r="I13" s="5"/>
      <c r="J13" s="39" t="s">
        <v>11</v>
      </c>
      <c r="K13" s="39" t="s">
        <v>12</v>
      </c>
      <c r="L13" s="5"/>
      <c r="M13" s="5"/>
    </row>
    <row r="14" spans="2:13" ht="12.75">
      <c r="B14" s="36">
        <f t="shared" si="1"/>
        <v>2023</v>
      </c>
      <c r="C14" s="38">
        <f t="shared" si="2"/>
        <v>150000</v>
      </c>
      <c r="D14" s="38">
        <f t="shared" si="5"/>
        <v>7500</v>
      </c>
      <c r="E14" s="38">
        <f t="shared" si="3"/>
        <v>30000</v>
      </c>
      <c r="F14" s="38">
        <f t="shared" si="0"/>
        <v>120000</v>
      </c>
      <c r="G14" s="35"/>
      <c r="H14" s="35">
        <f t="shared" si="4"/>
        <v>17</v>
      </c>
      <c r="I14" s="5"/>
      <c r="J14" s="39" t="s">
        <v>13</v>
      </c>
      <c r="K14" s="39" t="s">
        <v>14</v>
      </c>
      <c r="L14" s="5"/>
      <c r="M14" s="5"/>
    </row>
    <row r="15" spans="2:13" ht="12.75">
      <c r="B15" s="36">
        <f t="shared" si="1"/>
        <v>2024</v>
      </c>
      <c r="C15" s="38">
        <f t="shared" si="2"/>
        <v>150000</v>
      </c>
      <c r="D15" s="38">
        <f t="shared" si="5"/>
        <v>7500</v>
      </c>
      <c r="E15" s="38">
        <f t="shared" si="3"/>
        <v>37500</v>
      </c>
      <c r="F15" s="38">
        <f t="shared" si="0"/>
        <v>112500</v>
      </c>
      <c r="G15" s="35"/>
      <c r="H15" s="35">
        <f t="shared" si="4"/>
        <v>16</v>
      </c>
      <c r="I15" s="5"/>
      <c r="J15" s="39" t="s">
        <v>15</v>
      </c>
      <c r="K15" s="39" t="s">
        <v>16</v>
      </c>
      <c r="L15" s="5"/>
      <c r="M15" s="5"/>
    </row>
    <row r="16" spans="2:13" ht="12.75">
      <c r="B16" s="36">
        <f t="shared" si="1"/>
        <v>2025</v>
      </c>
      <c r="C16" s="38">
        <f t="shared" si="2"/>
        <v>150000</v>
      </c>
      <c r="D16" s="38">
        <f t="shared" si="5"/>
        <v>7500</v>
      </c>
      <c r="E16" s="38">
        <f t="shared" si="3"/>
        <v>45000</v>
      </c>
      <c r="F16" s="38">
        <f t="shared" si="0"/>
        <v>105000</v>
      </c>
      <c r="G16" s="35"/>
      <c r="H16" s="35">
        <f t="shared" si="4"/>
        <v>15</v>
      </c>
      <c r="I16" s="5"/>
      <c r="J16" s="39" t="s">
        <v>22</v>
      </c>
      <c r="K16" s="39" t="s">
        <v>23</v>
      </c>
      <c r="L16" s="5"/>
      <c r="M16" s="5"/>
    </row>
    <row r="17" spans="2:13" ht="12.75">
      <c r="B17" s="36">
        <f t="shared" si="1"/>
        <v>2026</v>
      </c>
      <c r="C17" s="38">
        <f t="shared" si="2"/>
        <v>150000</v>
      </c>
      <c r="D17" s="38">
        <f t="shared" si="5"/>
        <v>7500</v>
      </c>
      <c r="E17" s="38">
        <f t="shared" si="3"/>
        <v>52500</v>
      </c>
      <c r="F17" s="38">
        <f t="shared" si="0"/>
        <v>97500</v>
      </c>
      <c r="G17" s="35"/>
      <c r="H17" s="35">
        <f t="shared" si="4"/>
        <v>14</v>
      </c>
      <c r="I17" s="5"/>
      <c r="J17" s="39" t="s">
        <v>24</v>
      </c>
      <c r="K17" s="39" t="s">
        <v>25</v>
      </c>
      <c r="L17" s="5"/>
      <c r="M17" s="5"/>
    </row>
    <row r="18" spans="2:13" ht="12.75">
      <c r="B18" s="36">
        <f t="shared" si="1"/>
        <v>2027</v>
      </c>
      <c r="C18" s="38">
        <f t="shared" si="2"/>
        <v>150000</v>
      </c>
      <c r="D18" s="38">
        <f t="shared" si="5"/>
        <v>7500</v>
      </c>
      <c r="E18" s="38">
        <f t="shared" si="3"/>
        <v>60000</v>
      </c>
      <c r="F18" s="38">
        <f t="shared" si="0"/>
        <v>90000</v>
      </c>
      <c r="G18" s="35"/>
      <c r="H18" s="35">
        <f t="shared" si="4"/>
        <v>13</v>
      </c>
      <c r="I18" s="5"/>
      <c r="J18" s="39" t="s">
        <v>26</v>
      </c>
      <c r="K18" s="39" t="s">
        <v>27</v>
      </c>
      <c r="L18" s="5"/>
      <c r="M18" s="5"/>
    </row>
    <row r="19" spans="2:13" ht="12.75">
      <c r="B19" s="36">
        <f t="shared" si="1"/>
        <v>2028</v>
      </c>
      <c r="C19" s="38">
        <f t="shared" si="2"/>
        <v>150000</v>
      </c>
      <c r="D19" s="38">
        <f t="shared" si="5"/>
        <v>7500</v>
      </c>
      <c r="E19" s="38">
        <f t="shared" si="3"/>
        <v>67500</v>
      </c>
      <c r="F19" s="38">
        <f t="shared" si="0"/>
        <v>82500</v>
      </c>
      <c r="G19" s="35"/>
      <c r="H19" s="35">
        <f t="shared" si="4"/>
        <v>12</v>
      </c>
      <c r="I19" s="5"/>
      <c r="J19" s="39" t="s">
        <v>28</v>
      </c>
      <c r="K19" s="39" t="s">
        <v>29</v>
      </c>
      <c r="L19" s="5"/>
      <c r="M19" s="5"/>
    </row>
    <row r="20" spans="2:13" ht="12.75">
      <c r="B20" s="36">
        <f t="shared" si="1"/>
        <v>2029</v>
      </c>
      <c r="C20" s="38">
        <f t="shared" si="2"/>
        <v>150000</v>
      </c>
      <c r="D20" s="38">
        <f t="shared" si="5"/>
        <v>7500</v>
      </c>
      <c r="E20" s="38">
        <f t="shared" si="3"/>
        <v>75000</v>
      </c>
      <c r="F20" s="38">
        <f t="shared" si="0"/>
        <v>75000</v>
      </c>
      <c r="G20" s="35"/>
      <c r="H20" s="35">
        <f t="shared" si="4"/>
        <v>11</v>
      </c>
      <c r="I20" s="5"/>
      <c r="J20" s="39" t="s">
        <v>30</v>
      </c>
      <c r="K20" s="39" t="s">
        <v>31</v>
      </c>
      <c r="L20" s="5"/>
      <c r="M20" s="5"/>
    </row>
    <row r="21" spans="2:13" ht="12.75">
      <c r="B21" s="36">
        <f t="shared" si="1"/>
        <v>2030</v>
      </c>
      <c r="C21" s="38">
        <f t="shared" si="2"/>
        <v>150000</v>
      </c>
      <c r="D21" s="38">
        <f t="shared" si="5"/>
        <v>7500</v>
      </c>
      <c r="E21" s="38">
        <f t="shared" si="3"/>
        <v>82500</v>
      </c>
      <c r="F21" s="38">
        <f t="shared" si="0"/>
        <v>67500</v>
      </c>
      <c r="G21" s="35"/>
      <c r="H21" s="35">
        <f t="shared" si="4"/>
        <v>10</v>
      </c>
      <c r="I21" s="5"/>
      <c r="J21" s="39" t="s">
        <v>32</v>
      </c>
      <c r="K21" s="39" t="s">
        <v>33</v>
      </c>
      <c r="L21" s="5"/>
      <c r="M21" s="5"/>
    </row>
    <row r="22" spans="2:13" ht="12.75">
      <c r="B22" s="36">
        <f t="shared" si="1"/>
        <v>2031</v>
      </c>
      <c r="C22" s="38">
        <f t="shared" si="2"/>
        <v>150000</v>
      </c>
      <c r="D22" s="38">
        <f t="shared" si="5"/>
        <v>7500</v>
      </c>
      <c r="E22" s="38">
        <f t="shared" si="3"/>
        <v>90000</v>
      </c>
      <c r="F22" s="38">
        <f t="shared" si="0"/>
        <v>60000</v>
      </c>
      <c r="G22" s="35"/>
      <c r="H22" s="35">
        <f t="shared" si="4"/>
        <v>9</v>
      </c>
      <c r="I22" s="5"/>
      <c r="J22" s="39" t="s">
        <v>34</v>
      </c>
      <c r="K22" s="39" t="s">
        <v>35</v>
      </c>
      <c r="L22" s="5"/>
      <c r="M22" s="5"/>
    </row>
    <row r="23" spans="2:13" ht="12.75">
      <c r="B23" s="36">
        <f t="shared" si="1"/>
        <v>2032</v>
      </c>
      <c r="C23" s="38">
        <f t="shared" si="2"/>
        <v>150000</v>
      </c>
      <c r="D23" s="38">
        <f t="shared" si="5"/>
        <v>7500</v>
      </c>
      <c r="E23" s="38">
        <f t="shared" si="3"/>
        <v>97500</v>
      </c>
      <c r="F23" s="38">
        <f t="shared" si="0"/>
        <v>52500</v>
      </c>
      <c r="G23" s="35"/>
      <c r="H23" s="35">
        <f t="shared" si="4"/>
        <v>8</v>
      </c>
      <c r="I23" s="5"/>
      <c r="J23" s="39" t="s">
        <v>36</v>
      </c>
      <c r="K23" s="39" t="s">
        <v>37</v>
      </c>
      <c r="L23" s="5"/>
      <c r="M23" s="5"/>
    </row>
    <row r="24" spans="2:13" ht="12.75">
      <c r="B24" s="36">
        <f t="shared" si="1"/>
        <v>2033</v>
      </c>
      <c r="C24" s="38">
        <f t="shared" si="2"/>
        <v>150000</v>
      </c>
      <c r="D24" s="38">
        <f t="shared" si="5"/>
        <v>7500</v>
      </c>
      <c r="E24" s="38">
        <f t="shared" si="3"/>
        <v>105000</v>
      </c>
      <c r="F24" s="38">
        <f t="shared" si="0"/>
        <v>45000</v>
      </c>
      <c r="G24" s="35"/>
      <c r="H24" s="35">
        <f t="shared" si="4"/>
        <v>7</v>
      </c>
      <c r="I24" s="5"/>
      <c r="J24" s="5"/>
      <c r="K24" s="5"/>
      <c r="L24" s="5"/>
      <c r="M24" s="5"/>
    </row>
    <row r="25" spans="2:13" ht="12.75">
      <c r="B25" s="36">
        <f t="shared" si="1"/>
        <v>2034</v>
      </c>
      <c r="C25" s="38">
        <f t="shared" si="2"/>
        <v>150000</v>
      </c>
      <c r="D25" s="38">
        <f t="shared" si="5"/>
        <v>7500</v>
      </c>
      <c r="E25" s="38">
        <f t="shared" si="3"/>
        <v>112500</v>
      </c>
      <c r="F25" s="38">
        <f t="shared" si="0"/>
        <v>37500</v>
      </c>
      <c r="G25" s="35"/>
      <c r="H25" s="35">
        <f t="shared" si="4"/>
        <v>6</v>
      </c>
      <c r="I25" s="5"/>
      <c r="J25" s="5"/>
      <c r="K25" s="5"/>
      <c r="L25" s="5"/>
      <c r="M25" s="5"/>
    </row>
    <row r="26" spans="2:13" ht="12.75">
      <c r="B26" s="36">
        <f t="shared" si="1"/>
        <v>2035</v>
      </c>
      <c r="C26" s="38">
        <f t="shared" si="2"/>
        <v>150000</v>
      </c>
      <c r="D26" s="38">
        <f t="shared" si="5"/>
        <v>7500</v>
      </c>
      <c r="E26" s="38">
        <f t="shared" si="3"/>
        <v>120000</v>
      </c>
      <c r="F26" s="38">
        <f t="shared" si="0"/>
        <v>30000</v>
      </c>
      <c r="G26" s="35"/>
      <c r="H26" s="35">
        <f t="shared" si="4"/>
        <v>5</v>
      </c>
      <c r="I26" s="5"/>
      <c r="J26" s="5"/>
      <c r="K26" s="5"/>
      <c r="L26" s="5"/>
      <c r="M26" s="5"/>
    </row>
    <row r="27" spans="2:13" ht="12.75">
      <c r="B27" s="36">
        <f t="shared" si="1"/>
        <v>2036</v>
      </c>
      <c r="C27" s="38">
        <f t="shared" si="2"/>
        <v>150000</v>
      </c>
      <c r="D27" s="38">
        <f t="shared" si="5"/>
        <v>7500</v>
      </c>
      <c r="E27" s="38">
        <f t="shared" si="3"/>
        <v>127500</v>
      </c>
      <c r="F27" s="38">
        <f t="shared" si="0"/>
        <v>22500</v>
      </c>
      <c r="G27" s="35"/>
      <c r="H27" s="35">
        <f t="shared" si="4"/>
        <v>4</v>
      </c>
      <c r="I27" s="5"/>
      <c r="J27" s="5"/>
      <c r="K27" s="5"/>
      <c r="L27" s="5"/>
      <c r="M27" s="5"/>
    </row>
    <row r="28" spans="2:13" ht="12.75">
      <c r="B28" s="36">
        <f t="shared" si="1"/>
        <v>2037</v>
      </c>
      <c r="C28" s="38">
        <f t="shared" si="2"/>
        <v>150000</v>
      </c>
      <c r="D28" s="38">
        <f t="shared" si="5"/>
        <v>7500</v>
      </c>
      <c r="E28" s="38">
        <f t="shared" si="3"/>
        <v>135000</v>
      </c>
      <c r="F28" s="38">
        <f t="shared" si="0"/>
        <v>15000</v>
      </c>
      <c r="G28" s="35"/>
      <c r="H28" s="35">
        <f t="shared" si="4"/>
        <v>3</v>
      </c>
      <c r="I28" s="5"/>
      <c r="J28" s="5"/>
      <c r="K28" s="5"/>
      <c r="L28" s="5"/>
      <c r="M28" s="5"/>
    </row>
    <row r="29" spans="2:8" ht="13.5" thickBot="1">
      <c r="B29" s="3">
        <f t="shared" si="1"/>
        <v>2038</v>
      </c>
      <c r="C29" s="4">
        <f t="shared" si="2"/>
        <v>150000</v>
      </c>
      <c r="D29" s="4">
        <f t="shared" si="5"/>
        <v>7500</v>
      </c>
      <c r="E29" s="4">
        <f t="shared" si="3"/>
        <v>142500</v>
      </c>
      <c r="F29" s="4">
        <f t="shared" si="0"/>
        <v>7500</v>
      </c>
      <c r="G29" s="1"/>
      <c r="H29" s="1">
        <f t="shared" si="4"/>
        <v>2</v>
      </c>
    </row>
    <row r="30" spans="2:6" ht="12.75">
      <c r="B30" s="2"/>
      <c r="C30" s="2"/>
      <c r="D30" s="2"/>
      <c r="E30" s="2"/>
      <c r="F30" s="2"/>
    </row>
  </sheetData>
  <sheetProtection/>
  <mergeCells count="1">
    <mergeCell ref="A1:M1"/>
  </mergeCells>
  <printOptions/>
  <pageMargins left="0.787401575" right="0.787401575" top="0.984251969" bottom="0.984251969" header="0.4921259845" footer="0.4921259845"/>
  <pageSetup horizontalDpi="360" verticalDpi="360" orientation="portrait" paperSize="9" r:id="rId4"/>
  <headerFooter alignWithMargins="0">
    <oddHeader>&amp;C&amp;F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Amortissements (calculs)</dc:title>
  <dc:subject/>
  <dc:creator>PROUST</dc:creator>
  <cp:keywords/>
  <dc:description>Amortissements :
linéaire ; dégressif ; tableaux</dc:description>
  <cp:lastModifiedBy>Naziha</cp:lastModifiedBy>
  <dcterms:created xsi:type="dcterms:W3CDTF">1998-11-10T17:46:26Z</dcterms:created>
  <dcterms:modified xsi:type="dcterms:W3CDTF">2021-05-30T18:00:08Z</dcterms:modified>
  <cp:category/>
  <cp:version/>
  <cp:contentType/>
  <cp:contentStatus/>
</cp:coreProperties>
</file>