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855" windowWidth="17520" windowHeight="13200" activeTab="0"/>
  </bookViews>
  <sheets>
    <sheet name="Tableau d'amortissement" sheetId="1" r:id="rId1"/>
  </sheets>
  <definedNames>
    <definedName name="Beg_Bal">'Tableau d''amortissement'!$D$16:$D$375</definedName>
    <definedName name="Data">'Tableau d''amortissement'!$B$16:$J$375</definedName>
    <definedName name="End_Bal">'Tableau d''amortissement'!$J$16:$J$375</definedName>
    <definedName name="Extra_Pay">'Tableau d''amortissement'!$F$16:$F$375</definedName>
    <definedName name="Full_Print">'Tableau d''amortissement'!$B$1:$J$375</definedName>
    <definedName name="Header_Row">ROW('Tableau d''amortissement'!$15:$15)</definedName>
    <definedName name="_xlnm.Print_Titles" localSheetId="0">'Tableau d''amortissement'!$13:$15</definedName>
    <definedName name="Int">'Tableau d''amortissement'!$I$16:$I$375</definedName>
    <definedName name="Interest_Rate">'Tableau d''amortissement'!$E$6</definedName>
    <definedName name="Last_Row">IF(Values_Entered,Header_Row+Number_of_Payments,Header_Row)</definedName>
    <definedName name="Loan_Amount">'Tableau d''amortissement'!$E$5</definedName>
    <definedName name="Loan_Start">'Tableau d''amortissement'!$E$9</definedName>
    <definedName name="Loan_Years">'Tableau d''amortissement'!$E$7</definedName>
    <definedName name="Num_Pmt_Per_Year">'Tableau d''amortissement'!$E$8</definedName>
    <definedName name="Number_of_Payments">MATCH(0.01,End_Bal,-1)+1</definedName>
    <definedName name="Pay_Date">'Tableau d''amortissement'!$C$16:$C$375</definedName>
    <definedName name="Pay_Num">'Tableau d''amortissement'!$B$16:$B$375</definedName>
    <definedName name="Payment_Date">DATE(YEAR(Loan_Start),MONTH(Loan_Start)+Payment_Number,DAY(Loan_Start))</definedName>
    <definedName name="Princ">'Tableau d''amortissement'!$H$16:$H$375</definedName>
    <definedName name="Print_Area_Reset">OFFSET(Full_Print,0,0,Last_Row)</definedName>
    <definedName name="Sched_Pay">'Tableau d''amortissement'!$E$16:$E$375</definedName>
    <definedName name="Scheduled_Extra_Payments">'Tableau d''amortissement'!$E$10</definedName>
    <definedName name="Scheduled_Interest_Rate">'Tableau d''amortissement'!$E$6</definedName>
    <definedName name="Scheduled_Monthly_Payment">'Tableau d''amortissement'!$I$5</definedName>
    <definedName name="Total_Interest">'Tableau d''amortissement'!$I$9</definedName>
    <definedName name="Total_Pay">'Tableau d''amortissement'!$G$16:$G$375</definedName>
    <definedName name="Total_Payment">Scheduled_Payment+Extra_Payment</definedName>
    <definedName name="Values_Entered">IF(Loan_Amount*Interest_Rate*Loan_Years*Loan_Start&gt;0,1,0)</definedName>
    <definedName name="Versements_supplémentaires_facultatifs">'Tableau d''amortissement'!$E$10</definedName>
    <definedName name="_xlnm.Print_Area" localSheetId="0">'Tableau d''amortissement'!$B$1:$J$99</definedName>
  </definedNames>
  <calcPr fullCalcOnLoad="1"/>
</workbook>
</file>

<file path=xl/sharedStrings.xml><?xml version="1.0" encoding="utf-8"?>
<sst xmlns="http://schemas.openxmlformats.org/spreadsheetml/2006/main" count="23" uniqueCount="21">
  <si>
    <t>Taux d'intérêt annuel</t>
  </si>
  <si>
    <t>Nombre de versements par an</t>
  </si>
  <si>
    <t>Montant des versements anticipés</t>
  </si>
  <si>
    <t>Date de début de l'emprunt</t>
  </si>
  <si>
    <t>Montant des intérêts</t>
  </si>
  <si>
    <t>Versements supplémentaires facultatifs</t>
  </si>
  <si>
    <t>Date du versement</t>
  </si>
  <si>
    <t>Solde initial</t>
  </si>
  <si>
    <t>Versement supplémentaire</t>
  </si>
  <si>
    <t>Intérêts</t>
  </si>
  <si>
    <t>Montant du prêt</t>
  </si>
  <si>
    <t>Durée du prêt en années</t>
  </si>
  <si>
    <t>Mensualité</t>
  </si>
  <si>
    <t>Nombre de mensualités prévues</t>
  </si>
  <si>
    <t>Mensualité n°</t>
  </si>
  <si>
    <t>Capital remboursé</t>
  </si>
  <si>
    <t>Reste à rembourser</t>
  </si>
  <si>
    <t>Versement total</t>
  </si>
  <si>
    <t>Indiquez les caractéristiques de votre prêt :</t>
  </si>
  <si>
    <t>Synthèse des éléments fournis :</t>
  </si>
  <si>
    <t xml:space="preserve">Tableau d'amortissement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</si>
</sst>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Vrai&quot;;&quot;Vrai&quot;;&quot;Faux&quot;"/>
    <numFmt numFmtId="197" formatCode="&quot;Actif&quot;;&quot;Actif&quot;;&quot;Inactif&quot;"/>
    <numFmt numFmtId="198" formatCode="0_)"/>
    <numFmt numFmtId="199" formatCode="0.00?%_)"/>
    <numFmt numFmtId="200" formatCode="#,###.00\ &quot;F&quot;"/>
    <numFmt numFmtId="201" formatCode="[$-40C]dddd\ d\ mmmm\ yyyy"/>
    <numFmt numFmtId="202" formatCode="dd/mm/yy;@"/>
    <numFmt numFmtId="203" formatCode="#,##0.00\ &quot;F&quot;"/>
    <numFmt numFmtId="204" formatCode="#,##0.00\ \€;\-\ #,##0.00\ \€"/>
  </numFmts>
  <fonts count="44">
    <font>
      <sz val="10"/>
      <name val="Arial"/>
      <family val="0"/>
    </font>
    <font>
      <b/>
      <sz val="10"/>
      <name val="Arial"/>
      <family val="0"/>
    </font>
    <font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9"/>
      <name val="Arial"/>
      <family val="0"/>
    </font>
    <font>
      <sz val="10"/>
      <name val="Trebuchet MS"/>
      <family val="0"/>
    </font>
    <font>
      <b/>
      <sz val="10"/>
      <name val="Trebuchet MS"/>
      <family val="0"/>
    </font>
    <font>
      <vertAlign val="subscript"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theme="8" tint="-0.4999699890613556"/>
      </left>
      <right>
        <color indexed="63"/>
      </right>
      <top>
        <color indexed="63"/>
      </top>
      <bottom>
        <color indexed="63"/>
      </bottom>
    </border>
    <border>
      <left style="hair">
        <color theme="8" tint="-0.4999699890613556"/>
      </left>
      <right>
        <color indexed="63"/>
      </right>
      <top>
        <color indexed="63"/>
      </top>
      <bottom style="hair">
        <color theme="8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8" tint="-0.4999699890613556"/>
      </bottom>
    </border>
    <border>
      <left style="hair">
        <color theme="8" tint="-0.4999699890613556"/>
      </left>
      <right>
        <color indexed="63"/>
      </right>
      <top style="hair">
        <color theme="8" tint="-0.4999699890613556"/>
      </top>
      <bottom style="hair">
        <color theme="8" tint="-0.4999699890613556"/>
      </bottom>
    </border>
    <border>
      <left>
        <color indexed="63"/>
      </left>
      <right>
        <color indexed="63"/>
      </right>
      <top style="hair">
        <color theme="8" tint="-0.4999699890613556"/>
      </top>
      <bottom style="hair">
        <color theme="8" tint="-0.4999699890613556"/>
      </bottom>
    </border>
    <border>
      <left>
        <color indexed="63"/>
      </left>
      <right style="hair">
        <color theme="8" tint="-0.4999699890613556"/>
      </right>
      <top style="hair">
        <color theme="8" tint="-0.4999699890613556"/>
      </top>
      <bottom style="hair">
        <color theme="8" tint="-0.4999699890613556"/>
      </bottom>
    </border>
    <border>
      <left style="hair">
        <color theme="8" tint="-0.4999699890613556"/>
      </left>
      <right style="hair">
        <color theme="8" tint="-0.4999699890613556"/>
      </right>
      <top style="hair">
        <color theme="8" tint="-0.4999699890613556"/>
      </top>
      <bottom style="hair">
        <color theme="8" tint="-0.4999699890613556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theme="8" tint="-0.4999699890613556"/>
      </top>
      <bottom style="thick">
        <color theme="8" tint="-0.4999699890613556"/>
      </bottom>
    </border>
    <border>
      <left>
        <color indexed="63"/>
      </left>
      <right>
        <color indexed="63"/>
      </right>
      <top style="hair">
        <color theme="8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8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202" fontId="2" fillId="33" borderId="0" xfId="0" applyNumberFormat="1" applyFont="1" applyFill="1" applyBorder="1" applyAlignment="1">
      <alignment horizontal="right"/>
    </xf>
    <xf numFmtId="204" fontId="2" fillId="33" borderId="0" xfId="63" applyNumberFormat="1" applyFont="1" applyFill="1" applyBorder="1" applyAlignment="1">
      <alignment horizontal="right"/>
    </xf>
    <xf numFmtId="204" fontId="2" fillId="33" borderId="0" xfId="63" applyNumberFormat="1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26" fillId="34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204" fontId="6" fillId="35" borderId="16" xfId="63" applyNumberFormat="1" applyFont="1" applyFill="1" applyBorder="1" applyAlignment="1" applyProtection="1">
      <alignment horizontal="right"/>
      <protection locked="0"/>
    </xf>
    <xf numFmtId="199" fontId="6" fillId="35" borderId="16" xfId="0" applyNumberFormat="1" applyFont="1" applyFill="1" applyBorder="1" applyAlignment="1" applyProtection="1">
      <alignment horizontal="right"/>
      <protection locked="0"/>
    </xf>
    <xf numFmtId="198" fontId="6" fillId="35" borderId="16" xfId="0" applyNumberFormat="1" applyFont="1" applyFill="1" applyBorder="1" applyAlignment="1" applyProtection="1">
      <alignment horizontal="right"/>
      <protection locked="0"/>
    </xf>
    <xf numFmtId="202" fontId="6" fillId="35" borderId="16" xfId="0" applyNumberFormat="1" applyFont="1" applyFill="1" applyBorder="1" applyAlignment="1" applyProtection="1">
      <alignment horizontal="right"/>
      <protection locked="0"/>
    </xf>
    <xf numFmtId="166" fontId="0" fillId="35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5" fillId="34" borderId="18" xfId="0" applyFont="1" applyFill="1" applyBorder="1" applyAlignment="1" applyProtection="1">
      <alignment horizontal="left" vertical="center" wrapText="1" indent="2"/>
      <protection/>
    </xf>
    <xf numFmtId="0" fontId="1" fillId="33" borderId="0" xfId="0" applyFont="1" applyFill="1" applyBorder="1" applyAlignment="1" applyProtection="1">
      <alignment horizontal="left" wrapText="1" indent="2"/>
      <protection/>
    </xf>
    <xf numFmtId="0" fontId="1" fillId="33" borderId="0" xfId="0" applyFont="1" applyFill="1" applyBorder="1" applyAlignment="1" applyProtection="1">
      <alignment horizontal="left" wrapText="1" indent="3"/>
      <protection/>
    </xf>
    <xf numFmtId="204" fontId="2" fillId="33" borderId="19" xfId="63" applyNumberFormat="1" applyFont="1" applyFill="1" applyBorder="1" applyAlignment="1">
      <alignment horizontal="right"/>
    </xf>
    <xf numFmtId="204" fontId="2" fillId="33" borderId="19" xfId="63" applyNumberFormat="1" applyFont="1" applyFill="1" applyBorder="1" applyAlignment="1" applyProtection="1">
      <alignment horizontal="right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202" fontId="2" fillId="6" borderId="19" xfId="0" applyNumberFormat="1" applyFont="1" applyFill="1" applyBorder="1" applyAlignment="1">
      <alignment horizontal="right"/>
    </xf>
    <xf numFmtId="204" fontId="2" fillId="6" borderId="19" xfId="63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/>
    </xf>
    <xf numFmtId="202" fontId="2" fillId="6" borderId="0" xfId="0" applyNumberFormat="1" applyFont="1" applyFill="1" applyBorder="1" applyAlignment="1">
      <alignment horizontal="right"/>
    </xf>
    <xf numFmtId="204" fontId="2" fillId="6" borderId="0" xfId="63" applyNumberFormat="1" applyFont="1" applyFill="1" applyBorder="1" applyAlignment="1">
      <alignment horizontal="right"/>
    </xf>
    <xf numFmtId="204" fontId="6" fillId="35" borderId="16" xfId="63" applyNumberFormat="1" applyFont="1" applyFill="1" applyBorder="1" applyAlignment="1">
      <alignment horizontal="right"/>
    </xf>
    <xf numFmtId="198" fontId="6" fillId="35" borderId="16" xfId="0" applyNumberFormat="1" applyFont="1" applyFill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Währung" xfId="63"/>
  </cellStyles>
  <dxfs count="10">
    <dxf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ill>
        <patternFill>
          <bgColor indexed="26"/>
        </patternFill>
      </fill>
    </dxf>
    <dxf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ill>
        <patternFill>
          <bgColor indexed="26"/>
        </patternFill>
      </fill>
    </dxf>
    <dxf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i val="0"/>
        <color indexed="9"/>
      </font>
      <fill>
        <patternFill patternType="solid">
          <bgColor indexed="9"/>
        </patternFill>
      </fill>
    </dxf>
    <dxf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5</xdr:row>
      <xdr:rowOff>66675</xdr:rowOff>
    </xdr:from>
    <xdr:to>
      <xdr:col>15</xdr:col>
      <xdr:colOff>85725</xdr:colOff>
      <xdr:row>17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2239625" y="1143000"/>
          <a:ext cx="31623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 d'emploi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Commencez par indiquer les caractéristiques principales de votre prêt (montant, taux, durée, nombre de versements annuels et date de début)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Ajoutez les éventuels versements supplémentaires facultatifs (Si réguliers: indiquez les dans les caractéristiques. Si ponctuels: indiquez les directement dans le tableau à la date du versement)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La synthèse de vos éléments ainsi que votre tableau d'amortissement sont calculés automatiquement.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0"/>
  <sheetViews>
    <sheetView showGridLines="0" tabSelected="1" zoomScale="70" zoomScaleNormal="70" zoomScalePageLayoutView="0" workbookViewId="0" topLeftCell="A1">
      <selection activeCell="L23" sqref="L23"/>
    </sheetView>
  </sheetViews>
  <sheetFormatPr defaultColWidth="9.140625" defaultRowHeight="12.75"/>
  <cols>
    <col min="1" max="1" width="2.57421875" style="1" customWidth="1"/>
    <col min="2" max="2" width="16.00390625" style="38" customWidth="1"/>
    <col min="3" max="3" width="16.421875" style="2" bestFit="1" customWidth="1"/>
    <col min="4" max="4" width="23.8515625" style="2" customWidth="1"/>
    <col min="5" max="5" width="21.421875" style="2" customWidth="1"/>
    <col min="6" max="6" width="19.7109375" style="2" customWidth="1"/>
    <col min="7" max="7" width="19.140625" style="2" customWidth="1"/>
    <col min="8" max="8" width="24.140625" style="2" customWidth="1"/>
    <col min="9" max="9" width="13.421875" style="2" customWidth="1"/>
    <col min="10" max="10" width="24.140625" style="2" customWidth="1"/>
    <col min="11" max="11" width="6.140625" style="2" customWidth="1"/>
    <col min="12" max="12" width="9.140625" style="1" customWidth="1"/>
    <col min="13" max="13" width="15.28125" style="1" customWidth="1"/>
    <col min="14" max="16384" width="9.140625" style="1" customWidth="1"/>
  </cols>
  <sheetData>
    <row r="1" spans="2:10" ht="24" customHeight="1">
      <c r="B1" s="18" t="s">
        <v>20</v>
      </c>
      <c r="C1" s="18"/>
      <c r="D1" s="18"/>
      <c r="E1" s="18"/>
      <c r="F1" s="18"/>
      <c r="G1" s="18"/>
      <c r="H1" s="18"/>
      <c r="I1" s="18"/>
      <c r="J1" s="18"/>
    </row>
    <row r="2" spans="2:10" ht="12.75" customHeight="1">
      <c r="B2" s="18"/>
      <c r="C2" s="18"/>
      <c r="D2" s="18"/>
      <c r="E2" s="18"/>
      <c r="F2" s="18"/>
      <c r="G2" s="18"/>
      <c r="H2" s="18"/>
      <c r="I2" s="18"/>
      <c r="J2" s="18"/>
    </row>
    <row r="3" spans="2:10" ht="18.75" customHeight="1">
      <c r="B3" s="39"/>
      <c r="C3" s="4"/>
      <c r="D3" s="4"/>
      <c r="E3" s="4"/>
      <c r="F3" s="4"/>
      <c r="G3" s="4"/>
      <c r="H3" s="4"/>
      <c r="I3" s="4"/>
      <c r="J3" s="4"/>
    </row>
    <row r="4" spans="2:11" ht="14.25" customHeight="1">
      <c r="B4" s="37"/>
      <c r="C4" s="22" t="s">
        <v>18</v>
      </c>
      <c r="D4" s="23"/>
      <c r="E4" s="24"/>
      <c r="F4" s="14"/>
      <c r="G4" s="22" t="s">
        <v>19</v>
      </c>
      <c r="H4" s="23"/>
      <c r="I4" s="24"/>
      <c r="J4" s="14"/>
      <c r="K4" s="5"/>
    </row>
    <row r="5" spans="2:11" ht="15">
      <c r="B5" s="37"/>
      <c r="C5" s="19"/>
      <c r="D5" s="15" t="s">
        <v>10</v>
      </c>
      <c r="E5" s="25">
        <v>200000</v>
      </c>
      <c r="F5" s="14"/>
      <c r="G5" s="19"/>
      <c r="H5" s="15" t="s">
        <v>12</v>
      </c>
      <c r="I5" s="50">
        <f>IF(Values_Entered,-PMT(Interest_Rate/Num_Pmt_Per_Year,Loan_Years*Num_Pmt_Per_Year,Loan_Amount),"")</f>
        <v>1276.120074555293</v>
      </c>
      <c r="J5" s="14"/>
      <c r="K5" s="5"/>
    </row>
    <row r="6" spans="2:11" ht="15">
      <c r="B6" s="37"/>
      <c r="C6" s="19"/>
      <c r="D6" s="15" t="s">
        <v>0</v>
      </c>
      <c r="E6" s="26">
        <v>0.046</v>
      </c>
      <c r="F6" s="14"/>
      <c r="G6" s="19"/>
      <c r="H6" s="15" t="s">
        <v>13</v>
      </c>
      <c r="I6" s="51">
        <f>IF(Values_Entered,Loan_Years*Num_Pmt_Per_Year,"")</f>
        <v>240</v>
      </c>
      <c r="J6" s="16"/>
      <c r="K6" s="5"/>
    </row>
    <row r="7" spans="2:11" ht="15">
      <c r="B7" s="37"/>
      <c r="C7" s="19"/>
      <c r="D7" s="15" t="s">
        <v>11</v>
      </c>
      <c r="E7" s="27">
        <v>20</v>
      </c>
      <c r="F7" s="14"/>
      <c r="G7" s="19"/>
      <c r="H7" s="15" t="s">
        <v>13</v>
      </c>
      <c r="I7" s="51">
        <f>IF(Values_Entered,Number_of_Payments,"")</f>
        <v>240</v>
      </c>
      <c r="J7" s="16"/>
      <c r="K7" s="5"/>
    </row>
    <row r="8" spans="2:11" ht="15">
      <c r="B8" s="37"/>
      <c r="C8" s="19"/>
      <c r="D8" s="15" t="s">
        <v>1</v>
      </c>
      <c r="E8" s="27">
        <v>12</v>
      </c>
      <c r="F8" s="14"/>
      <c r="G8" s="19"/>
      <c r="H8" s="15" t="s">
        <v>2</v>
      </c>
      <c r="I8" s="50">
        <f>IF(Values_Entered,SUMIF(Beg_Bal,"&gt;0",Extra_Pay),"")</f>
        <v>0</v>
      </c>
      <c r="J8" s="16"/>
      <c r="K8" s="5"/>
    </row>
    <row r="9" spans="2:11" ht="15">
      <c r="B9" s="37"/>
      <c r="C9" s="19"/>
      <c r="D9" s="15" t="s">
        <v>3</v>
      </c>
      <c r="E9" s="28">
        <v>39417</v>
      </c>
      <c r="F9" s="14"/>
      <c r="G9" s="20"/>
      <c r="H9" s="21" t="s">
        <v>4</v>
      </c>
      <c r="I9" s="50">
        <f>IF(Values_Entered,SUMIF(Beg_Bal,"&gt;0",Int),"")</f>
        <v>106268.81789327008</v>
      </c>
      <c r="J9" s="16"/>
      <c r="K9" s="5"/>
    </row>
    <row r="10" spans="2:11" ht="15">
      <c r="B10" s="37"/>
      <c r="C10" s="20"/>
      <c r="D10" s="21" t="s">
        <v>5</v>
      </c>
      <c r="E10" s="29">
        <v>0</v>
      </c>
      <c r="F10" s="14"/>
      <c r="G10" s="13"/>
      <c r="H10" s="13"/>
      <c r="I10" s="13"/>
      <c r="J10" s="16"/>
      <c r="K10" s="5"/>
    </row>
    <row r="11" spans="2:11" ht="15">
      <c r="B11" s="37"/>
      <c r="C11" s="13"/>
      <c r="D11" s="13"/>
      <c r="E11" s="13"/>
      <c r="F11" s="13"/>
      <c r="G11" s="13"/>
      <c r="H11" s="13"/>
      <c r="I11" s="13"/>
      <c r="J11" s="13"/>
      <c r="K11" s="5"/>
    </row>
    <row r="12" spans="2:11" ht="18" customHeight="1" thickBot="1">
      <c r="B12" s="40"/>
      <c r="C12" s="3"/>
      <c r="D12" s="3"/>
      <c r="E12" s="17"/>
      <c r="F12" s="17"/>
      <c r="G12" s="3"/>
      <c r="H12" s="3"/>
      <c r="I12" s="3"/>
      <c r="J12" s="3"/>
      <c r="K12" s="5"/>
    </row>
    <row r="13" spans="2:11" ht="3" customHeight="1" thickTop="1">
      <c r="B13" s="41"/>
      <c r="C13" s="30"/>
      <c r="D13" s="30"/>
      <c r="E13" s="30"/>
      <c r="F13" s="30"/>
      <c r="G13" s="30"/>
      <c r="H13" s="30"/>
      <c r="I13" s="30"/>
      <c r="J13" s="30"/>
      <c r="K13" s="5"/>
    </row>
    <row r="14" spans="2:11" s="6" customFormat="1" ht="31.5" customHeight="1" thickBot="1">
      <c r="B14" s="36" t="s">
        <v>14</v>
      </c>
      <c r="C14" s="31" t="s">
        <v>6</v>
      </c>
      <c r="D14" s="31" t="s">
        <v>7</v>
      </c>
      <c r="E14" s="31" t="s">
        <v>12</v>
      </c>
      <c r="F14" s="36" t="s">
        <v>8</v>
      </c>
      <c r="G14" s="31" t="s">
        <v>17</v>
      </c>
      <c r="H14" s="31" t="s">
        <v>15</v>
      </c>
      <c r="I14" s="31" t="s">
        <v>9</v>
      </c>
      <c r="J14" s="36" t="s">
        <v>16</v>
      </c>
      <c r="K14" s="7"/>
    </row>
    <row r="15" spans="2:11" s="6" customFormat="1" ht="3" customHeight="1" thickTop="1">
      <c r="B15" s="39"/>
      <c r="C15" s="32"/>
      <c r="D15" s="32"/>
      <c r="E15" s="32"/>
      <c r="F15" s="32"/>
      <c r="G15" s="32"/>
      <c r="H15" s="32"/>
      <c r="I15" s="32"/>
      <c r="J15" s="33"/>
      <c r="K15" s="7"/>
    </row>
    <row r="16" spans="2:10" s="6" customFormat="1" ht="12.75">
      <c r="B16" s="44">
        <f>IF(Values_Entered,1,"")</f>
        <v>1</v>
      </c>
      <c r="C16" s="45">
        <f aca="true" t="shared" si="0" ref="C16:C79">IF(Pay_Num&lt;&gt;"",DATE(YEAR(Loan_Start),MONTH(Loan_Start)+(Pay_Num)*12/Num_Pmt_Per_Year,DAY(Loan_Start)),"")</f>
        <v>39448</v>
      </c>
      <c r="D16" s="46">
        <f>IF(Values_Entered,Loan_Amount,"")</f>
        <v>200000</v>
      </c>
      <c r="E16" s="46">
        <f aca="true" t="shared" si="1" ref="E16:E79">IF(Pay_Num&lt;&gt;"",Scheduled_Monthly_Payment,"")</f>
        <v>1276.120074555293</v>
      </c>
      <c r="F16" s="35">
        <f aca="true" t="shared" si="2" ref="F16:F79">IF(AND(Pay_Num&lt;&gt;"",Sched_Pay+Scheduled_Extra_Payments&lt;Beg_Bal),Scheduled_Extra_Payments,IF(AND(Pay_Num&lt;&gt;"",Beg_Bal-Sched_Pay&gt;0),Beg_Bal-Sched_Pay,IF(Pay_Num&lt;&gt;"",0,"")))</f>
        <v>0</v>
      </c>
      <c r="G16" s="34">
        <f aca="true" t="shared" si="3" ref="G16:G79">IF(AND(Pay_Num&lt;&gt;"",Sched_Pay+Extra_Pay&lt;Beg_Bal),Sched_Pay+Extra_Pay,IF(Pay_Num&lt;&gt;"",Beg_Bal,""))</f>
        <v>1276.120074555293</v>
      </c>
      <c r="H16" s="34">
        <f aca="true" t="shared" si="4" ref="H16:H79">IF(Pay_Num&lt;&gt;"",Total_Pay-Int,"")</f>
        <v>509.45340788862643</v>
      </c>
      <c r="I16" s="34">
        <f>IF(Pay_Num&lt;&gt;"",Beg_Bal*(Interest_Rate/Num_Pmt_Per_Year),"")</f>
        <v>766.6666666666666</v>
      </c>
      <c r="J16" s="34">
        <f aca="true" t="shared" si="5" ref="J16:J79">IF(AND(Pay_Num&lt;&gt;"",Sched_Pay+Extra_Pay&lt;Beg_Bal),Beg_Bal-Princ,IF(Pay_Num&lt;&gt;"",0,""))</f>
        <v>199490.54659211138</v>
      </c>
    </row>
    <row r="17" spans="2:10" s="6" customFormat="1" ht="12.75" customHeight="1">
      <c r="B17" s="47">
        <f aca="true" t="shared" si="6" ref="B17:B80">IF(Values_Entered,B16+1,"")</f>
        <v>2</v>
      </c>
      <c r="C17" s="48">
        <f t="shared" si="0"/>
        <v>39479</v>
      </c>
      <c r="D17" s="49">
        <f aca="true" t="shared" si="7" ref="D17:D80">IF(Pay_Num&lt;&gt;"",J16,"")</f>
        <v>199490.54659211138</v>
      </c>
      <c r="E17" s="49">
        <f t="shared" si="1"/>
        <v>1276.120074555293</v>
      </c>
      <c r="F17" s="12">
        <f t="shared" si="2"/>
        <v>0</v>
      </c>
      <c r="G17" s="11">
        <f t="shared" si="3"/>
        <v>1276.120074555293</v>
      </c>
      <c r="H17" s="11">
        <f t="shared" si="4"/>
        <v>511.4063126188661</v>
      </c>
      <c r="I17" s="11">
        <f aca="true" t="shared" si="8" ref="I17:I80">IF(Pay_Num&lt;&gt;"",Beg_Bal*Interest_Rate/Num_Pmt_Per_Year,"")</f>
        <v>764.713761936427</v>
      </c>
      <c r="J17" s="11">
        <f t="shared" si="5"/>
        <v>198979.1402794925</v>
      </c>
    </row>
    <row r="18" spans="2:10" s="6" customFormat="1" ht="12.75" customHeight="1">
      <c r="B18" s="47">
        <f t="shared" si="6"/>
        <v>3</v>
      </c>
      <c r="C18" s="48">
        <f t="shared" si="0"/>
        <v>39508</v>
      </c>
      <c r="D18" s="49">
        <f t="shared" si="7"/>
        <v>198979.1402794925</v>
      </c>
      <c r="E18" s="49">
        <f t="shared" si="1"/>
        <v>1276.120074555293</v>
      </c>
      <c r="F18" s="12">
        <f t="shared" si="2"/>
        <v>0</v>
      </c>
      <c r="G18" s="11">
        <f t="shared" si="3"/>
        <v>1276.120074555293</v>
      </c>
      <c r="H18" s="11">
        <f t="shared" si="4"/>
        <v>513.3667034839051</v>
      </c>
      <c r="I18" s="11">
        <f t="shared" si="8"/>
        <v>762.753371071388</v>
      </c>
      <c r="J18" s="11">
        <f t="shared" si="5"/>
        <v>198465.7735760086</v>
      </c>
    </row>
    <row r="19" spans="2:10" s="6" customFormat="1" ht="12.75">
      <c r="B19" s="47">
        <f t="shared" si="6"/>
        <v>4</v>
      </c>
      <c r="C19" s="48">
        <f t="shared" si="0"/>
        <v>39539</v>
      </c>
      <c r="D19" s="49">
        <f t="shared" si="7"/>
        <v>198465.7735760086</v>
      </c>
      <c r="E19" s="49">
        <f t="shared" si="1"/>
        <v>1276.120074555293</v>
      </c>
      <c r="F19" s="12">
        <f t="shared" si="2"/>
        <v>0</v>
      </c>
      <c r="G19" s="11">
        <f t="shared" si="3"/>
        <v>1276.120074555293</v>
      </c>
      <c r="H19" s="11">
        <f t="shared" si="4"/>
        <v>515.3346091805935</v>
      </c>
      <c r="I19" s="11">
        <f t="shared" si="8"/>
        <v>760.7854653746996</v>
      </c>
      <c r="J19" s="11">
        <f t="shared" si="5"/>
        <v>197950.438966828</v>
      </c>
    </row>
    <row r="20" spans="2:10" s="6" customFormat="1" ht="12.75">
      <c r="B20" s="47">
        <f t="shared" si="6"/>
        <v>5</v>
      </c>
      <c r="C20" s="48">
        <f t="shared" si="0"/>
        <v>39569</v>
      </c>
      <c r="D20" s="49">
        <f t="shared" si="7"/>
        <v>197950.438966828</v>
      </c>
      <c r="E20" s="49">
        <f t="shared" si="1"/>
        <v>1276.120074555293</v>
      </c>
      <c r="F20" s="12">
        <v>0</v>
      </c>
      <c r="G20" s="11">
        <f t="shared" si="3"/>
        <v>1276.120074555293</v>
      </c>
      <c r="H20" s="11">
        <f t="shared" si="4"/>
        <v>517.3100585157857</v>
      </c>
      <c r="I20" s="11">
        <f t="shared" si="8"/>
        <v>758.8100160395073</v>
      </c>
      <c r="J20" s="11">
        <f t="shared" si="5"/>
        <v>197433.1289083122</v>
      </c>
    </row>
    <row r="21" spans="2:12" ht="12.75">
      <c r="B21" s="47">
        <f t="shared" si="6"/>
        <v>6</v>
      </c>
      <c r="C21" s="48">
        <f t="shared" si="0"/>
        <v>39600</v>
      </c>
      <c r="D21" s="49">
        <f t="shared" si="7"/>
        <v>197433.1289083122</v>
      </c>
      <c r="E21" s="49">
        <f t="shared" si="1"/>
        <v>1276.120074555293</v>
      </c>
      <c r="F21" s="12">
        <f t="shared" si="2"/>
        <v>0</v>
      </c>
      <c r="G21" s="11">
        <f t="shared" si="3"/>
        <v>1276.120074555293</v>
      </c>
      <c r="H21" s="11">
        <f t="shared" si="4"/>
        <v>519.2930804067629</v>
      </c>
      <c r="I21" s="11">
        <f t="shared" si="8"/>
        <v>756.8269941485302</v>
      </c>
      <c r="J21" s="11">
        <f t="shared" si="5"/>
        <v>196913.83582790545</v>
      </c>
      <c r="K21" s="6"/>
      <c r="L21" s="6"/>
    </row>
    <row r="22" spans="2:12" ht="12.75">
      <c r="B22" s="47">
        <f t="shared" si="6"/>
        <v>7</v>
      </c>
      <c r="C22" s="48">
        <f t="shared" si="0"/>
        <v>39630</v>
      </c>
      <c r="D22" s="49">
        <f t="shared" si="7"/>
        <v>196913.83582790545</v>
      </c>
      <c r="E22" s="49">
        <f t="shared" si="1"/>
        <v>1276.120074555293</v>
      </c>
      <c r="F22" s="12">
        <f t="shared" si="2"/>
        <v>0</v>
      </c>
      <c r="G22" s="11">
        <f t="shared" si="3"/>
        <v>1276.120074555293</v>
      </c>
      <c r="H22" s="11">
        <f t="shared" si="4"/>
        <v>521.2837038816555</v>
      </c>
      <c r="I22" s="11">
        <f t="shared" si="8"/>
        <v>754.8363706736376</v>
      </c>
      <c r="J22" s="11">
        <f t="shared" si="5"/>
        <v>196392.5521240238</v>
      </c>
      <c r="K22" s="6"/>
      <c r="L22" s="6"/>
    </row>
    <row r="23" spans="2:12" ht="12.75">
      <c r="B23" s="47">
        <f t="shared" si="6"/>
        <v>8</v>
      </c>
      <c r="C23" s="48">
        <f t="shared" si="0"/>
        <v>39661</v>
      </c>
      <c r="D23" s="49">
        <f t="shared" si="7"/>
        <v>196392.5521240238</v>
      </c>
      <c r="E23" s="49">
        <f t="shared" si="1"/>
        <v>1276.120074555293</v>
      </c>
      <c r="F23" s="12">
        <f t="shared" si="2"/>
        <v>0</v>
      </c>
      <c r="G23" s="11">
        <f t="shared" si="3"/>
        <v>1276.120074555293</v>
      </c>
      <c r="H23" s="11">
        <f t="shared" si="4"/>
        <v>523.2819580798686</v>
      </c>
      <c r="I23" s="11">
        <f t="shared" si="8"/>
        <v>752.8381164754245</v>
      </c>
      <c r="J23" s="11">
        <f t="shared" si="5"/>
        <v>195869.27016594392</v>
      </c>
      <c r="K23" s="6"/>
      <c r="L23" s="6"/>
    </row>
    <row r="24" spans="2:12" ht="12.75">
      <c r="B24" s="47">
        <f t="shared" si="6"/>
        <v>9</v>
      </c>
      <c r="C24" s="48">
        <f t="shared" si="0"/>
        <v>39692</v>
      </c>
      <c r="D24" s="49">
        <f t="shared" si="7"/>
        <v>195869.27016594392</v>
      </c>
      <c r="E24" s="49">
        <f t="shared" si="1"/>
        <v>1276.120074555293</v>
      </c>
      <c r="F24" s="12">
        <f t="shared" si="2"/>
        <v>0</v>
      </c>
      <c r="G24" s="11">
        <f t="shared" si="3"/>
        <v>1276.120074555293</v>
      </c>
      <c r="H24" s="11">
        <f t="shared" si="4"/>
        <v>525.2878722525081</v>
      </c>
      <c r="I24" s="11">
        <f t="shared" si="8"/>
        <v>750.8322023027849</v>
      </c>
      <c r="J24" s="11">
        <f t="shared" si="5"/>
        <v>195343.9822936914</v>
      </c>
      <c r="K24" s="6"/>
      <c r="L24" s="6"/>
    </row>
    <row r="25" spans="2:12" ht="12.75">
      <c r="B25" s="47">
        <f t="shared" si="6"/>
        <v>10</v>
      </c>
      <c r="C25" s="48">
        <f t="shared" si="0"/>
        <v>39722</v>
      </c>
      <c r="D25" s="49">
        <f t="shared" si="7"/>
        <v>195343.9822936914</v>
      </c>
      <c r="E25" s="49">
        <f t="shared" si="1"/>
        <v>1276.120074555293</v>
      </c>
      <c r="F25" s="12">
        <v>0</v>
      </c>
      <c r="G25" s="11">
        <f t="shared" si="3"/>
        <v>1276.120074555293</v>
      </c>
      <c r="H25" s="11">
        <f t="shared" si="4"/>
        <v>527.3014757628094</v>
      </c>
      <c r="I25" s="11">
        <f t="shared" si="8"/>
        <v>748.8185987924836</v>
      </c>
      <c r="J25" s="11">
        <f t="shared" si="5"/>
        <v>194816.6808179286</v>
      </c>
      <c r="K25" s="6"/>
      <c r="L25" s="6"/>
    </row>
    <row r="26" spans="2:12" ht="12.75">
      <c r="B26" s="47">
        <f t="shared" si="6"/>
        <v>11</v>
      </c>
      <c r="C26" s="48">
        <f t="shared" si="0"/>
        <v>39753</v>
      </c>
      <c r="D26" s="49">
        <f t="shared" si="7"/>
        <v>194816.6808179286</v>
      </c>
      <c r="E26" s="49">
        <f t="shared" si="1"/>
        <v>1276.120074555293</v>
      </c>
      <c r="F26" s="12">
        <f t="shared" si="2"/>
        <v>0</v>
      </c>
      <c r="G26" s="11">
        <f t="shared" si="3"/>
        <v>1276.120074555293</v>
      </c>
      <c r="H26" s="11">
        <f t="shared" si="4"/>
        <v>529.3227980865669</v>
      </c>
      <c r="I26" s="11">
        <f t="shared" si="8"/>
        <v>746.7972764687262</v>
      </c>
      <c r="J26" s="11">
        <f t="shared" si="5"/>
        <v>194287.35801984204</v>
      </c>
      <c r="K26" s="6"/>
      <c r="L26" s="6"/>
    </row>
    <row r="27" spans="2:12" ht="12.75">
      <c r="B27" s="47">
        <f t="shared" si="6"/>
        <v>12</v>
      </c>
      <c r="C27" s="48">
        <f t="shared" si="0"/>
        <v>39783</v>
      </c>
      <c r="D27" s="49">
        <f t="shared" si="7"/>
        <v>194287.35801984204</v>
      </c>
      <c r="E27" s="49">
        <f t="shared" si="1"/>
        <v>1276.120074555293</v>
      </c>
      <c r="F27" s="12">
        <f t="shared" si="2"/>
        <v>0</v>
      </c>
      <c r="G27" s="11">
        <f t="shared" si="3"/>
        <v>1276.120074555293</v>
      </c>
      <c r="H27" s="11">
        <f t="shared" si="4"/>
        <v>531.3518688125653</v>
      </c>
      <c r="I27" s="11">
        <f t="shared" si="8"/>
        <v>744.7682057427278</v>
      </c>
      <c r="J27" s="11">
        <f t="shared" si="5"/>
        <v>193756.00615102946</v>
      </c>
      <c r="K27" s="6"/>
      <c r="L27" s="6"/>
    </row>
    <row r="28" spans="2:12" ht="12.75">
      <c r="B28" s="47">
        <f t="shared" si="6"/>
        <v>13</v>
      </c>
      <c r="C28" s="48">
        <f t="shared" si="0"/>
        <v>39814</v>
      </c>
      <c r="D28" s="49">
        <f t="shared" si="7"/>
        <v>193756.00615102946</v>
      </c>
      <c r="E28" s="49">
        <f t="shared" si="1"/>
        <v>1276.120074555293</v>
      </c>
      <c r="F28" s="12">
        <f t="shared" si="2"/>
        <v>0</v>
      </c>
      <c r="G28" s="11">
        <f t="shared" si="3"/>
        <v>1276.120074555293</v>
      </c>
      <c r="H28" s="11">
        <f t="shared" si="4"/>
        <v>533.3887176430134</v>
      </c>
      <c r="I28" s="11">
        <f t="shared" si="8"/>
        <v>742.7313569122797</v>
      </c>
      <c r="J28" s="11">
        <f t="shared" si="5"/>
        <v>193222.61743338645</v>
      </c>
      <c r="K28" s="6"/>
      <c r="L28" s="6"/>
    </row>
    <row r="29" spans="2:12" ht="12.75">
      <c r="B29" s="47">
        <f t="shared" si="6"/>
        <v>14</v>
      </c>
      <c r="C29" s="48">
        <f t="shared" si="0"/>
        <v>39845</v>
      </c>
      <c r="D29" s="49">
        <f t="shared" si="7"/>
        <v>193222.61743338645</v>
      </c>
      <c r="E29" s="49">
        <f t="shared" si="1"/>
        <v>1276.120074555293</v>
      </c>
      <c r="F29" s="12">
        <f t="shared" si="2"/>
        <v>0</v>
      </c>
      <c r="G29" s="11">
        <f t="shared" si="3"/>
        <v>1276.120074555293</v>
      </c>
      <c r="H29" s="11">
        <f t="shared" si="4"/>
        <v>535.4333743939784</v>
      </c>
      <c r="I29" s="11">
        <f t="shared" si="8"/>
        <v>740.6867001613147</v>
      </c>
      <c r="J29" s="11">
        <f t="shared" si="5"/>
        <v>192687.18405899248</v>
      </c>
      <c r="K29" s="6"/>
      <c r="L29" s="6"/>
    </row>
    <row r="30" spans="2:12" ht="12.75">
      <c r="B30" s="47">
        <f t="shared" si="6"/>
        <v>15</v>
      </c>
      <c r="C30" s="48">
        <f t="shared" si="0"/>
        <v>39873</v>
      </c>
      <c r="D30" s="49">
        <f t="shared" si="7"/>
        <v>192687.18405899248</v>
      </c>
      <c r="E30" s="49">
        <f t="shared" si="1"/>
        <v>1276.120074555293</v>
      </c>
      <c r="F30" s="12">
        <f t="shared" si="2"/>
        <v>0</v>
      </c>
      <c r="G30" s="11">
        <f t="shared" si="3"/>
        <v>1276.120074555293</v>
      </c>
      <c r="H30" s="11">
        <f t="shared" si="4"/>
        <v>537.485868995822</v>
      </c>
      <c r="I30" s="11">
        <f t="shared" si="8"/>
        <v>738.6342055594711</v>
      </c>
      <c r="J30" s="11">
        <f t="shared" si="5"/>
        <v>192149.69818999665</v>
      </c>
      <c r="K30" s="6"/>
      <c r="L30" s="6"/>
    </row>
    <row r="31" spans="2:12" ht="12.75">
      <c r="B31" s="47">
        <f t="shared" si="6"/>
        <v>16</v>
      </c>
      <c r="C31" s="48">
        <f t="shared" si="0"/>
        <v>39904</v>
      </c>
      <c r="D31" s="49">
        <f t="shared" si="7"/>
        <v>192149.69818999665</v>
      </c>
      <c r="E31" s="49">
        <f t="shared" si="1"/>
        <v>1276.120074555293</v>
      </c>
      <c r="F31" s="12">
        <f t="shared" si="2"/>
        <v>0</v>
      </c>
      <c r="G31" s="11">
        <f t="shared" si="3"/>
        <v>1276.120074555293</v>
      </c>
      <c r="H31" s="11">
        <f t="shared" si="4"/>
        <v>539.5462314936392</v>
      </c>
      <c r="I31" s="11">
        <f t="shared" si="8"/>
        <v>736.5738430616539</v>
      </c>
      <c r="J31" s="11">
        <f t="shared" si="5"/>
        <v>191610.151958503</v>
      </c>
      <c r="K31" s="6"/>
      <c r="L31" s="6"/>
    </row>
    <row r="32" spans="2:12" ht="12.75">
      <c r="B32" s="47">
        <f t="shared" si="6"/>
        <v>17</v>
      </c>
      <c r="C32" s="48">
        <f t="shared" si="0"/>
        <v>39934</v>
      </c>
      <c r="D32" s="49">
        <f t="shared" si="7"/>
        <v>191610.151958503</v>
      </c>
      <c r="E32" s="49">
        <f t="shared" si="1"/>
        <v>1276.120074555293</v>
      </c>
      <c r="F32" s="12">
        <f t="shared" si="2"/>
        <v>0</v>
      </c>
      <c r="G32" s="11">
        <f t="shared" si="3"/>
        <v>1276.120074555293</v>
      </c>
      <c r="H32" s="11">
        <f t="shared" si="4"/>
        <v>541.6144920476983</v>
      </c>
      <c r="I32" s="11">
        <f t="shared" si="8"/>
        <v>734.5055825075948</v>
      </c>
      <c r="J32" s="11">
        <f t="shared" si="5"/>
        <v>191068.5374664553</v>
      </c>
      <c r="K32" s="6"/>
      <c r="L32" s="6"/>
    </row>
    <row r="33" spans="2:12" ht="12.75">
      <c r="B33" s="47">
        <f t="shared" si="6"/>
        <v>18</v>
      </c>
      <c r="C33" s="48">
        <f t="shared" si="0"/>
        <v>39965</v>
      </c>
      <c r="D33" s="49">
        <f t="shared" si="7"/>
        <v>191068.5374664553</v>
      </c>
      <c r="E33" s="49">
        <f t="shared" si="1"/>
        <v>1276.120074555293</v>
      </c>
      <c r="F33" s="12">
        <f t="shared" si="2"/>
        <v>0</v>
      </c>
      <c r="G33" s="11">
        <f t="shared" si="3"/>
        <v>1276.120074555293</v>
      </c>
      <c r="H33" s="11">
        <f t="shared" si="4"/>
        <v>543.690680933881</v>
      </c>
      <c r="I33" s="11">
        <f t="shared" si="8"/>
        <v>732.429393621412</v>
      </c>
      <c r="J33" s="11">
        <f t="shared" si="5"/>
        <v>190524.84678552143</v>
      </c>
      <c r="K33" s="6"/>
      <c r="L33" s="6"/>
    </row>
    <row r="34" spans="2:12" ht="12.75">
      <c r="B34" s="47">
        <f t="shared" si="6"/>
        <v>19</v>
      </c>
      <c r="C34" s="48">
        <f t="shared" si="0"/>
        <v>39995</v>
      </c>
      <c r="D34" s="49">
        <f t="shared" si="7"/>
        <v>190524.84678552143</v>
      </c>
      <c r="E34" s="49">
        <f t="shared" si="1"/>
        <v>1276.120074555293</v>
      </c>
      <c r="F34" s="12">
        <f t="shared" si="2"/>
        <v>0</v>
      </c>
      <c r="G34" s="11">
        <f t="shared" si="3"/>
        <v>1276.120074555293</v>
      </c>
      <c r="H34" s="11">
        <f t="shared" si="4"/>
        <v>545.7748285441277</v>
      </c>
      <c r="I34" s="11">
        <f t="shared" si="8"/>
        <v>730.3452460111654</v>
      </c>
      <c r="J34" s="11">
        <f t="shared" si="5"/>
        <v>189979.0719569773</v>
      </c>
      <c r="K34" s="6"/>
      <c r="L34" s="6"/>
    </row>
    <row r="35" spans="2:12" ht="12.75">
      <c r="B35" s="47">
        <f t="shared" si="6"/>
        <v>20</v>
      </c>
      <c r="C35" s="48">
        <f t="shared" si="0"/>
        <v>40026</v>
      </c>
      <c r="D35" s="49">
        <f t="shared" si="7"/>
        <v>189979.0719569773</v>
      </c>
      <c r="E35" s="49">
        <f t="shared" si="1"/>
        <v>1276.120074555293</v>
      </c>
      <c r="F35" s="12">
        <f t="shared" si="2"/>
        <v>0</v>
      </c>
      <c r="G35" s="11">
        <f t="shared" si="3"/>
        <v>1276.120074555293</v>
      </c>
      <c r="H35" s="11">
        <f t="shared" si="4"/>
        <v>547.86696538688</v>
      </c>
      <c r="I35" s="11">
        <f t="shared" si="8"/>
        <v>728.2531091684131</v>
      </c>
      <c r="J35" s="11">
        <f t="shared" si="5"/>
        <v>189431.20499159044</v>
      </c>
      <c r="K35" s="6"/>
      <c r="L35" s="6"/>
    </row>
    <row r="36" spans="2:12" ht="12.75">
      <c r="B36" s="47">
        <f t="shared" si="6"/>
        <v>21</v>
      </c>
      <c r="C36" s="48">
        <f t="shared" si="0"/>
        <v>40057</v>
      </c>
      <c r="D36" s="49">
        <f t="shared" si="7"/>
        <v>189431.20499159044</v>
      </c>
      <c r="E36" s="49">
        <f t="shared" si="1"/>
        <v>1276.120074555293</v>
      </c>
      <c r="F36" s="12">
        <f t="shared" si="2"/>
        <v>0</v>
      </c>
      <c r="G36" s="11">
        <f t="shared" si="3"/>
        <v>1276.120074555293</v>
      </c>
      <c r="H36" s="11">
        <f t="shared" si="4"/>
        <v>549.9671220875297</v>
      </c>
      <c r="I36" s="11">
        <f t="shared" si="8"/>
        <v>726.1529524677634</v>
      </c>
      <c r="J36" s="11">
        <f t="shared" si="5"/>
        <v>188881.23786950292</v>
      </c>
      <c r="K36" s="6"/>
      <c r="L36" s="6"/>
    </row>
    <row r="37" spans="2:12" ht="12.75">
      <c r="B37" s="47">
        <f t="shared" si="6"/>
        <v>22</v>
      </c>
      <c r="C37" s="48">
        <f t="shared" si="0"/>
        <v>40087</v>
      </c>
      <c r="D37" s="49">
        <f t="shared" si="7"/>
        <v>188881.23786950292</v>
      </c>
      <c r="E37" s="49">
        <f t="shared" si="1"/>
        <v>1276.120074555293</v>
      </c>
      <c r="F37" s="12">
        <f t="shared" si="2"/>
        <v>0</v>
      </c>
      <c r="G37" s="11">
        <f t="shared" si="3"/>
        <v>1276.120074555293</v>
      </c>
      <c r="H37" s="11">
        <f t="shared" si="4"/>
        <v>552.0753293888653</v>
      </c>
      <c r="I37" s="11">
        <f t="shared" si="8"/>
        <v>724.0447451664278</v>
      </c>
      <c r="J37" s="11">
        <f t="shared" si="5"/>
        <v>188329.16254011405</v>
      </c>
      <c r="K37" s="6"/>
      <c r="L37" s="6"/>
    </row>
    <row r="38" spans="2:12" ht="12.75">
      <c r="B38" s="47">
        <f t="shared" si="6"/>
        <v>23</v>
      </c>
      <c r="C38" s="48">
        <f t="shared" si="0"/>
        <v>40118</v>
      </c>
      <c r="D38" s="49">
        <f t="shared" si="7"/>
        <v>188329.16254011405</v>
      </c>
      <c r="E38" s="49">
        <f t="shared" si="1"/>
        <v>1276.120074555293</v>
      </c>
      <c r="F38" s="12">
        <f t="shared" si="2"/>
        <v>0</v>
      </c>
      <c r="G38" s="11">
        <f t="shared" si="3"/>
        <v>1276.120074555293</v>
      </c>
      <c r="H38" s="11">
        <f t="shared" si="4"/>
        <v>554.1916181515224</v>
      </c>
      <c r="I38" s="11">
        <f t="shared" si="8"/>
        <v>721.9284564037706</v>
      </c>
      <c r="J38" s="11">
        <f t="shared" si="5"/>
        <v>187774.97092196252</v>
      </c>
      <c r="K38" s="6"/>
      <c r="L38" s="6"/>
    </row>
    <row r="39" spans="2:12" ht="12.75">
      <c r="B39" s="47">
        <f t="shared" si="6"/>
        <v>24</v>
      </c>
      <c r="C39" s="48">
        <f t="shared" si="0"/>
        <v>40148</v>
      </c>
      <c r="D39" s="49">
        <f t="shared" si="7"/>
        <v>187774.97092196252</v>
      </c>
      <c r="E39" s="49">
        <f t="shared" si="1"/>
        <v>1276.120074555293</v>
      </c>
      <c r="F39" s="12">
        <f t="shared" si="2"/>
        <v>0</v>
      </c>
      <c r="G39" s="11">
        <f t="shared" si="3"/>
        <v>1276.120074555293</v>
      </c>
      <c r="H39" s="11">
        <f t="shared" si="4"/>
        <v>556.3160193544367</v>
      </c>
      <c r="I39" s="11">
        <f t="shared" si="8"/>
        <v>719.8040552008564</v>
      </c>
      <c r="J39" s="11">
        <f t="shared" si="5"/>
        <v>187218.65490260808</v>
      </c>
      <c r="K39" s="6"/>
      <c r="L39" s="6"/>
    </row>
    <row r="40" spans="2:12" ht="12.75">
      <c r="B40" s="47">
        <f t="shared" si="6"/>
        <v>25</v>
      </c>
      <c r="C40" s="48">
        <f t="shared" si="0"/>
        <v>40179</v>
      </c>
      <c r="D40" s="49">
        <f t="shared" si="7"/>
        <v>187218.65490260808</v>
      </c>
      <c r="E40" s="49">
        <f t="shared" si="1"/>
        <v>1276.120074555293</v>
      </c>
      <c r="F40" s="12">
        <f t="shared" si="2"/>
        <v>0</v>
      </c>
      <c r="G40" s="11">
        <f t="shared" si="3"/>
        <v>1276.120074555293</v>
      </c>
      <c r="H40" s="11">
        <f t="shared" si="4"/>
        <v>558.4485640952954</v>
      </c>
      <c r="I40" s="11">
        <f t="shared" si="8"/>
        <v>717.6715104599976</v>
      </c>
      <c r="J40" s="11">
        <f t="shared" si="5"/>
        <v>186660.20633851277</v>
      </c>
      <c r="K40" s="6"/>
      <c r="L40" s="6"/>
    </row>
    <row r="41" spans="2:12" ht="12.75">
      <c r="B41" s="47">
        <f t="shared" si="6"/>
        <v>26</v>
      </c>
      <c r="C41" s="48">
        <f t="shared" si="0"/>
        <v>40210</v>
      </c>
      <c r="D41" s="49">
        <f t="shared" si="7"/>
        <v>186660.20633851277</v>
      </c>
      <c r="E41" s="49">
        <f t="shared" si="1"/>
        <v>1276.120074555293</v>
      </c>
      <c r="F41" s="12">
        <f t="shared" si="2"/>
        <v>0</v>
      </c>
      <c r="G41" s="11">
        <f t="shared" si="3"/>
        <v>1276.120074555293</v>
      </c>
      <c r="H41" s="11">
        <f t="shared" si="4"/>
        <v>560.5892835909941</v>
      </c>
      <c r="I41" s="11">
        <f t="shared" si="8"/>
        <v>715.530790964299</v>
      </c>
      <c r="J41" s="11">
        <f t="shared" si="5"/>
        <v>186099.61705492178</v>
      </c>
      <c r="K41" s="6"/>
      <c r="L41" s="6"/>
    </row>
    <row r="42" spans="2:12" ht="12.75">
      <c r="B42" s="47">
        <f t="shared" si="6"/>
        <v>27</v>
      </c>
      <c r="C42" s="48">
        <f t="shared" si="0"/>
        <v>40238</v>
      </c>
      <c r="D42" s="49">
        <f t="shared" si="7"/>
        <v>186099.61705492178</v>
      </c>
      <c r="E42" s="49">
        <f t="shared" si="1"/>
        <v>1276.120074555293</v>
      </c>
      <c r="F42" s="12">
        <f t="shared" si="2"/>
        <v>0</v>
      </c>
      <c r="G42" s="11">
        <f t="shared" si="3"/>
        <v>1276.120074555293</v>
      </c>
      <c r="H42" s="11">
        <f t="shared" si="4"/>
        <v>562.7382091780929</v>
      </c>
      <c r="I42" s="11">
        <f t="shared" si="8"/>
        <v>713.3818653772001</v>
      </c>
      <c r="J42" s="11">
        <f t="shared" si="5"/>
        <v>185536.8788457437</v>
      </c>
      <c r="K42" s="6"/>
      <c r="L42" s="6"/>
    </row>
    <row r="43" spans="2:12" ht="12.75">
      <c r="B43" s="47">
        <f t="shared" si="6"/>
        <v>28</v>
      </c>
      <c r="C43" s="48">
        <f t="shared" si="0"/>
        <v>40269</v>
      </c>
      <c r="D43" s="49">
        <f t="shared" si="7"/>
        <v>185536.8788457437</v>
      </c>
      <c r="E43" s="49">
        <f t="shared" si="1"/>
        <v>1276.120074555293</v>
      </c>
      <c r="F43" s="12">
        <f t="shared" si="2"/>
        <v>0</v>
      </c>
      <c r="G43" s="11">
        <f t="shared" si="3"/>
        <v>1276.120074555293</v>
      </c>
      <c r="H43" s="11">
        <f t="shared" si="4"/>
        <v>564.8953723132756</v>
      </c>
      <c r="I43" s="11">
        <f t="shared" si="8"/>
        <v>711.2247022420174</v>
      </c>
      <c r="J43" s="11">
        <f t="shared" si="5"/>
        <v>184971.98347343042</v>
      </c>
      <c r="K43" s="6"/>
      <c r="L43" s="6"/>
    </row>
    <row r="44" spans="2:12" ht="12.75">
      <c r="B44" s="47">
        <f t="shared" si="6"/>
        <v>29</v>
      </c>
      <c r="C44" s="48">
        <f t="shared" si="0"/>
        <v>40299</v>
      </c>
      <c r="D44" s="49">
        <f t="shared" si="7"/>
        <v>184971.98347343042</v>
      </c>
      <c r="E44" s="49">
        <f t="shared" si="1"/>
        <v>1276.120074555293</v>
      </c>
      <c r="F44" s="12">
        <f t="shared" si="2"/>
        <v>0</v>
      </c>
      <c r="G44" s="11">
        <f t="shared" si="3"/>
        <v>1276.120074555293</v>
      </c>
      <c r="H44" s="11">
        <f t="shared" si="4"/>
        <v>567.0608045738098</v>
      </c>
      <c r="I44" s="11">
        <f t="shared" si="8"/>
        <v>709.0592699814832</v>
      </c>
      <c r="J44" s="11">
        <f t="shared" si="5"/>
        <v>184404.9226688566</v>
      </c>
      <c r="K44" s="6"/>
      <c r="L44" s="6"/>
    </row>
    <row r="45" spans="2:12" ht="12.75">
      <c r="B45" s="47">
        <f t="shared" si="6"/>
        <v>30</v>
      </c>
      <c r="C45" s="48">
        <f t="shared" si="0"/>
        <v>40330</v>
      </c>
      <c r="D45" s="49">
        <f t="shared" si="7"/>
        <v>184404.9226688566</v>
      </c>
      <c r="E45" s="49">
        <f t="shared" si="1"/>
        <v>1276.120074555293</v>
      </c>
      <c r="F45" s="12">
        <f t="shared" si="2"/>
        <v>0</v>
      </c>
      <c r="G45" s="11">
        <f t="shared" si="3"/>
        <v>1276.120074555293</v>
      </c>
      <c r="H45" s="11">
        <f t="shared" si="4"/>
        <v>569.2345376580095</v>
      </c>
      <c r="I45" s="11">
        <f t="shared" si="8"/>
        <v>706.8855368972836</v>
      </c>
      <c r="J45" s="11">
        <f t="shared" si="5"/>
        <v>183835.68813119858</v>
      </c>
      <c r="K45" s="6"/>
      <c r="L45" s="6"/>
    </row>
    <row r="46" spans="2:12" ht="12.75">
      <c r="B46" s="47">
        <f t="shared" si="6"/>
        <v>31</v>
      </c>
      <c r="C46" s="48">
        <f t="shared" si="0"/>
        <v>40360</v>
      </c>
      <c r="D46" s="49">
        <f t="shared" si="7"/>
        <v>183835.68813119858</v>
      </c>
      <c r="E46" s="49">
        <f t="shared" si="1"/>
        <v>1276.120074555293</v>
      </c>
      <c r="F46" s="12">
        <f t="shared" si="2"/>
        <v>0</v>
      </c>
      <c r="G46" s="11">
        <f t="shared" si="3"/>
        <v>1276.120074555293</v>
      </c>
      <c r="H46" s="11">
        <f t="shared" si="4"/>
        <v>571.4166033856985</v>
      </c>
      <c r="I46" s="11">
        <f t="shared" si="8"/>
        <v>704.7034711695945</v>
      </c>
      <c r="J46" s="11">
        <f t="shared" si="5"/>
        <v>183264.27152781287</v>
      </c>
      <c r="K46" s="6"/>
      <c r="L46" s="6"/>
    </row>
    <row r="47" spans="2:12" ht="12.75">
      <c r="B47" s="47">
        <f t="shared" si="6"/>
        <v>32</v>
      </c>
      <c r="C47" s="48">
        <f t="shared" si="0"/>
        <v>40391</v>
      </c>
      <c r="D47" s="49">
        <f t="shared" si="7"/>
        <v>183264.27152781287</v>
      </c>
      <c r="E47" s="49">
        <f t="shared" si="1"/>
        <v>1276.120074555293</v>
      </c>
      <c r="F47" s="12">
        <f t="shared" si="2"/>
        <v>0</v>
      </c>
      <c r="G47" s="11">
        <f t="shared" si="3"/>
        <v>1276.120074555293</v>
      </c>
      <c r="H47" s="11">
        <f t="shared" si="4"/>
        <v>573.607033698677</v>
      </c>
      <c r="I47" s="11">
        <f t="shared" si="8"/>
        <v>702.513040856616</v>
      </c>
      <c r="J47" s="11">
        <f t="shared" si="5"/>
        <v>182690.6644941142</v>
      </c>
      <c r="K47" s="6"/>
      <c r="L47" s="6"/>
    </row>
    <row r="48" spans="2:12" ht="12.75">
      <c r="B48" s="47">
        <f t="shared" si="6"/>
        <v>33</v>
      </c>
      <c r="C48" s="48">
        <f t="shared" si="0"/>
        <v>40422</v>
      </c>
      <c r="D48" s="49">
        <f t="shared" si="7"/>
        <v>182690.6644941142</v>
      </c>
      <c r="E48" s="49">
        <f t="shared" si="1"/>
        <v>1276.120074555293</v>
      </c>
      <c r="F48" s="12">
        <f t="shared" si="2"/>
        <v>0</v>
      </c>
      <c r="G48" s="11">
        <f t="shared" si="3"/>
        <v>1276.120074555293</v>
      </c>
      <c r="H48" s="11">
        <f t="shared" si="4"/>
        <v>575.8058606611886</v>
      </c>
      <c r="I48" s="11">
        <f t="shared" si="8"/>
        <v>700.3142138941045</v>
      </c>
      <c r="J48" s="11">
        <f t="shared" si="5"/>
        <v>182114.858633453</v>
      </c>
      <c r="K48" s="6"/>
      <c r="L48" s="6"/>
    </row>
    <row r="49" spans="2:12" ht="12.75">
      <c r="B49" s="47">
        <f t="shared" si="6"/>
        <v>34</v>
      </c>
      <c r="C49" s="48">
        <f t="shared" si="0"/>
        <v>40452</v>
      </c>
      <c r="D49" s="49">
        <f t="shared" si="7"/>
        <v>182114.858633453</v>
      </c>
      <c r="E49" s="49">
        <f t="shared" si="1"/>
        <v>1276.120074555293</v>
      </c>
      <c r="F49" s="12">
        <f t="shared" si="2"/>
        <v>0</v>
      </c>
      <c r="G49" s="11">
        <f t="shared" si="3"/>
        <v>1276.120074555293</v>
      </c>
      <c r="H49" s="11">
        <f t="shared" si="4"/>
        <v>578.0131164603898</v>
      </c>
      <c r="I49" s="11">
        <f t="shared" si="8"/>
        <v>698.1069580949032</v>
      </c>
      <c r="J49" s="11">
        <f t="shared" si="5"/>
        <v>181536.84551699262</v>
      </c>
      <c r="K49" s="6"/>
      <c r="L49" s="6"/>
    </row>
    <row r="50" spans="2:12" ht="12.75">
      <c r="B50" s="47">
        <f t="shared" si="6"/>
        <v>35</v>
      </c>
      <c r="C50" s="48">
        <f t="shared" si="0"/>
        <v>40483</v>
      </c>
      <c r="D50" s="49">
        <f t="shared" si="7"/>
        <v>181536.84551699262</v>
      </c>
      <c r="E50" s="49">
        <f t="shared" si="1"/>
        <v>1276.120074555293</v>
      </c>
      <c r="F50" s="12">
        <f t="shared" si="2"/>
        <v>0</v>
      </c>
      <c r="G50" s="11">
        <f t="shared" si="3"/>
        <v>1276.120074555293</v>
      </c>
      <c r="H50" s="11">
        <f t="shared" si="4"/>
        <v>580.2288334068214</v>
      </c>
      <c r="I50" s="11">
        <f t="shared" si="8"/>
        <v>695.8912411484716</v>
      </c>
      <c r="J50" s="11">
        <f t="shared" si="5"/>
        <v>180956.6166835858</v>
      </c>
      <c r="K50" s="6"/>
      <c r="L50" s="6"/>
    </row>
    <row r="51" spans="2:12" ht="12.75">
      <c r="B51" s="47">
        <f t="shared" si="6"/>
        <v>36</v>
      </c>
      <c r="C51" s="48">
        <f t="shared" si="0"/>
        <v>40513</v>
      </c>
      <c r="D51" s="49">
        <f t="shared" si="7"/>
        <v>180956.6166835858</v>
      </c>
      <c r="E51" s="49">
        <f t="shared" si="1"/>
        <v>1276.120074555293</v>
      </c>
      <c r="F51" s="12">
        <f t="shared" si="2"/>
        <v>0</v>
      </c>
      <c r="G51" s="11">
        <f t="shared" si="3"/>
        <v>1276.120074555293</v>
      </c>
      <c r="H51" s="11">
        <f t="shared" si="4"/>
        <v>582.4530439348808</v>
      </c>
      <c r="I51" s="11">
        <f t="shared" si="8"/>
        <v>693.6670306204122</v>
      </c>
      <c r="J51" s="11">
        <f t="shared" si="5"/>
        <v>180374.1636396509</v>
      </c>
      <c r="K51" s="6"/>
      <c r="L51" s="6"/>
    </row>
    <row r="52" spans="2:12" ht="12.75">
      <c r="B52" s="47">
        <f t="shared" si="6"/>
        <v>37</v>
      </c>
      <c r="C52" s="48">
        <f t="shared" si="0"/>
        <v>40544</v>
      </c>
      <c r="D52" s="49">
        <f t="shared" si="7"/>
        <v>180374.1636396509</v>
      </c>
      <c r="E52" s="49">
        <f t="shared" si="1"/>
        <v>1276.120074555293</v>
      </c>
      <c r="F52" s="12">
        <f t="shared" si="2"/>
        <v>0</v>
      </c>
      <c r="G52" s="11">
        <f t="shared" si="3"/>
        <v>1276.120074555293</v>
      </c>
      <c r="H52" s="11">
        <f t="shared" si="4"/>
        <v>584.6857806032979</v>
      </c>
      <c r="I52" s="11">
        <f t="shared" si="8"/>
        <v>691.4342939519952</v>
      </c>
      <c r="J52" s="11">
        <f t="shared" si="5"/>
        <v>179789.47785904762</v>
      </c>
      <c r="K52" s="6"/>
      <c r="L52" s="6"/>
    </row>
    <row r="53" spans="2:12" ht="12.75">
      <c r="B53" s="47">
        <f t="shared" si="6"/>
        <v>38</v>
      </c>
      <c r="C53" s="48">
        <f t="shared" si="0"/>
        <v>40575</v>
      </c>
      <c r="D53" s="49">
        <f t="shared" si="7"/>
        <v>179789.47785904762</v>
      </c>
      <c r="E53" s="49">
        <f t="shared" si="1"/>
        <v>1276.120074555293</v>
      </c>
      <c r="F53" s="12">
        <f t="shared" si="2"/>
        <v>0</v>
      </c>
      <c r="G53" s="11">
        <f t="shared" si="3"/>
        <v>1276.120074555293</v>
      </c>
      <c r="H53" s="11">
        <f t="shared" si="4"/>
        <v>586.9270760956105</v>
      </c>
      <c r="I53" s="11">
        <f t="shared" si="8"/>
        <v>689.1929984596826</v>
      </c>
      <c r="J53" s="11">
        <f t="shared" si="5"/>
        <v>179202.55078295202</v>
      </c>
      <c r="K53" s="6"/>
      <c r="L53" s="6"/>
    </row>
    <row r="54" spans="2:12" ht="12.75">
      <c r="B54" s="47">
        <f t="shared" si="6"/>
        <v>39</v>
      </c>
      <c r="C54" s="48">
        <f t="shared" si="0"/>
        <v>40603</v>
      </c>
      <c r="D54" s="49">
        <f t="shared" si="7"/>
        <v>179202.55078295202</v>
      </c>
      <c r="E54" s="49">
        <f t="shared" si="1"/>
        <v>1276.120074555293</v>
      </c>
      <c r="F54" s="12">
        <f t="shared" si="2"/>
        <v>0</v>
      </c>
      <c r="G54" s="11">
        <f t="shared" si="3"/>
        <v>1276.120074555293</v>
      </c>
      <c r="H54" s="11">
        <f t="shared" si="4"/>
        <v>589.1769632206436</v>
      </c>
      <c r="I54" s="11">
        <f t="shared" si="8"/>
        <v>686.9431113346494</v>
      </c>
      <c r="J54" s="11">
        <f t="shared" si="5"/>
        <v>178613.37381973138</v>
      </c>
      <c r="K54" s="6"/>
      <c r="L54" s="6"/>
    </row>
    <row r="55" spans="2:12" ht="12.75">
      <c r="B55" s="47">
        <f t="shared" si="6"/>
        <v>40</v>
      </c>
      <c r="C55" s="48">
        <f t="shared" si="0"/>
        <v>40634</v>
      </c>
      <c r="D55" s="49">
        <f t="shared" si="7"/>
        <v>178613.37381973138</v>
      </c>
      <c r="E55" s="49">
        <f t="shared" si="1"/>
        <v>1276.120074555293</v>
      </c>
      <c r="F55" s="12">
        <f t="shared" si="2"/>
        <v>0</v>
      </c>
      <c r="G55" s="11">
        <f t="shared" si="3"/>
        <v>1276.120074555293</v>
      </c>
      <c r="H55" s="11">
        <f t="shared" si="4"/>
        <v>591.4354749129894</v>
      </c>
      <c r="I55" s="11">
        <f t="shared" si="8"/>
        <v>684.6845996423036</v>
      </c>
      <c r="J55" s="11">
        <f t="shared" si="5"/>
        <v>178021.9383448184</v>
      </c>
      <c r="K55" s="6"/>
      <c r="L55" s="6"/>
    </row>
    <row r="56" spans="2:12" ht="12.75">
      <c r="B56" s="47">
        <f t="shared" si="6"/>
        <v>41</v>
      </c>
      <c r="C56" s="48">
        <f t="shared" si="0"/>
        <v>40664</v>
      </c>
      <c r="D56" s="49">
        <f t="shared" si="7"/>
        <v>178021.9383448184</v>
      </c>
      <c r="E56" s="49">
        <f t="shared" si="1"/>
        <v>1276.120074555293</v>
      </c>
      <c r="F56" s="12">
        <f t="shared" si="2"/>
        <v>0</v>
      </c>
      <c r="G56" s="11">
        <f t="shared" si="3"/>
        <v>1276.120074555293</v>
      </c>
      <c r="H56" s="11">
        <f t="shared" si="4"/>
        <v>593.7026442334892</v>
      </c>
      <c r="I56" s="11">
        <f t="shared" si="8"/>
        <v>682.4174303218039</v>
      </c>
      <c r="J56" s="11">
        <f t="shared" si="5"/>
        <v>177428.23570058492</v>
      </c>
      <c r="K56" s="6"/>
      <c r="L56" s="6"/>
    </row>
    <row r="57" spans="2:12" ht="12.75">
      <c r="B57" s="47">
        <f t="shared" si="6"/>
        <v>42</v>
      </c>
      <c r="C57" s="48">
        <f t="shared" si="0"/>
        <v>40695</v>
      </c>
      <c r="D57" s="49">
        <f t="shared" si="7"/>
        <v>177428.23570058492</v>
      </c>
      <c r="E57" s="49">
        <f t="shared" si="1"/>
        <v>1276.120074555293</v>
      </c>
      <c r="F57" s="12">
        <f t="shared" si="2"/>
        <v>0</v>
      </c>
      <c r="G57" s="11">
        <f t="shared" si="3"/>
        <v>1276.120074555293</v>
      </c>
      <c r="H57" s="11">
        <f t="shared" si="4"/>
        <v>595.9785043697176</v>
      </c>
      <c r="I57" s="11">
        <f t="shared" si="8"/>
        <v>680.1415701855755</v>
      </c>
      <c r="J57" s="11">
        <f t="shared" si="5"/>
        <v>176832.2571962152</v>
      </c>
      <c r="K57" s="6"/>
      <c r="L57" s="6"/>
    </row>
    <row r="58" spans="2:12" ht="12.75">
      <c r="B58" s="47">
        <f t="shared" si="6"/>
        <v>43</v>
      </c>
      <c r="C58" s="48">
        <f t="shared" si="0"/>
        <v>40725</v>
      </c>
      <c r="D58" s="49">
        <f t="shared" si="7"/>
        <v>176832.2571962152</v>
      </c>
      <c r="E58" s="49">
        <f t="shared" si="1"/>
        <v>1276.120074555293</v>
      </c>
      <c r="F58" s="12">
        <f t="shared" si="2"/>
        <v>0</v>
      </c>
      <c r="G58" s="11">
        <f t="shared" si="3"/>
        <v>1276.120074555293</v>
      </c>
      <c r="H58" s="11">
        <f t="shared" si="4"/>
        <v>598.2630886364681</v>
      </c>
      <c r="I58" s="11">
        <f t="shared" si="8"/>
        <v>677.856985918825</v>
      </c>
      <c r="J58" s="11">
        <f t="shared" si="5"/>
        <v>176233.99410757874</v>
      </c>
      <c r="K58" s="6"/>
      <c r="L58" s="6"/>
    </row>
    <row r="59" spans="2:12" ht="12.75">
      <c r="B59" s="47">
        <f t="shared" si="6"/>
        <v>44</v>
      </c>
      <c r="C59" s="48">
        <f t="shared" si="0"/>
        <v>40756</v>
      </c>
      <c r="D59" s="49">
        <f t="shared" si="7"/>
        <v>176233.99410757874</v>
      </c>
      <c r="E59" s="49">
        <f t="shared" si="1"/>
        <v>1276.120074555293</v>
      </c>
      <c r="F59" s="12">
        <f t="shared" si="2"/>
        <v>0</v>
      </c>
      <c r="G59" s="11">
        <f t="shared" si="3"/>
        <v>1276.120074555293</v>
      </c>
      <c r="H59" s="11">
        <f t="shared" si="4"/>
        <v>600.5564304762412</v>
      </c>
      <c r="I59" s="11">
        <f t="shared" si="8"/>
        <v>675.5636440790519</v>
      </c>
      <c r="J59" s="11">
        <f t="shared" si="5"/>
        <v>175633.43767710248</v>
      </c>
      <c r="K59" s="6"/>
      <c r="L59" s="6"/>
    </row>
    <row r="60" spans="2:12" ht="12.75">
      <c r="B60" s="47">
        <f t="shared" si="6"/>
        <v>45</v>
      </c>
      <c r="C60" s="48">
        <f t="shared" si="0"/>
        <v>40787</v>
      </c>
      <c r="D60" s="49">
        <f t="shared" si="7"/>
        <v>175633.43767710248</v>
      </c>
      <c r="E60" s="49">
        <f t="shared" si="1"/>
        <v>1276.120074555293</v>
      </c>
      <c r="F60" s="12">
        <f t="shared" si="2"/>
        <v>0</v>
      </c>
      <c r="G60" s="11">
        <f t="shared" si="3"/>
        <v>1276.120074555293</v>
      </c>
      <c r="H60" s="11">
        <f t="shared" si="4"/>
        <v>602.8585634597335</v>
      </c>
      <c r="I60" s="11">
        <f t="shared" si="8"/>
        <v>673.2615110955595</v>
      </c>
      <c r="J60" s="11">
        <f t="shared" si="5"/>
        <v>175030.57911364274</v>
      </c>
      <c r="K60" s="6"/>
      <c r="L60" s="6"/>
    </row>
    <row r="61" spans="2:12" ht="12.75">
      <c r="B61" s="47">
        <f t="shared" si="6"/>
        <v>46</v>
      </c>
      <c r="C61" s="48">
        <f t="shared" si="0"/>
        <v>40817</v>
      </c>
      <c r="D61" s="49">
        <f t="shared" si="7"/>
        <v>175030.57911364274</v>
      </c>
      <c r="E61" s="49">
        <f t="shared" si="1"/>
        <v>1276.120074555293</v>
      </c>
      <c r="F61" s="12">
        <f t="shared" si="2"/>
        <v>0</v>
      </c>
      <c r="G61" s="11">
        <f t="shared" si="3"/>
        <v>1276.120074555293</v>
      </c>
      <c r="H61" s="11">
        <f t="shared" si="4"/>
        <v>605.1695212863292</v>
      </c>
      <c r="I61" s="11">
        <f t="shared" si="8"/>
        <v>670.9505532689639</v>
      </c>
      <c r="J61" s="11">
        <f t="shared" si="5"/>
        <v>174425.40959235642</v>
      </c>
      <c r="K61" s="6"/>
      <c r="L61" s="6"/>
    </row>
    <row r="62" spans="2:12" ht="12.75">
      <c r="B62" s="47">
        <f t="shared" si="6"/>
        <v>47</v>
      </c>
      <c r="C62" s="48">
        <f t="shared" si="0"/>
        <v>40848</v>
      </c>
      <c r="D62" s="49">
        <f t="shared" si="7"/>
        <v>174425.40959235642</v>
      </c>
      <c r="E62" s="49">
        <f t="shared" si="1"/>
        <v>1276.120074555293</v>
      </c>
      <c r="F62" s="12">
        <f t="shared" si="2"/>
        <v>0</v>
      </c>
      <c r="G62" s="11">
        <f t="shared" si="3"/>
        <v>1276.120074555293</v>
      </c>
      <c r="H62" s="11">
        <f t="shared" si="4"/>
        <v>607.4893377845934</v>
      </c>
      <c r="I62" s="11">
        <f t="shared" si="8"/>
        <v>668.6307367706996</v>
      </c>
      <c r="J62" s="11">
        <f t="shared" si="5"/>
        <v>173817.92025457183</v>
      </c>
      <c r="K62" s="6"/>
      <c r="L62" s="6"/>
    </row>
    <row r="63" spans="2:12" ht="12.75">
      <c r="B63" s="47">
        <f t="shared" si="6"/>
        <v>48</v>
      </c>
      <c r="C63" s="48">
        <f t="shared" si="0"/>
        <v>40878</v>
      </c>
      <c r="D63" s="49">
        <f t="shared" si="7"/>
        <v>173817.92025457183</v>
      </c>
      <c r="E63" s="49">
        <f t="shared" si="1"/>
        <v>1276.120074555293</v>
      </c>
      <c r="F63" s="12">
        <f t="shared" si="2"/>
        <v>0</v>
      </c>
      <c r="G63" s="11">
        <f t="shared" si="3"/>
        <v>1276.120074555293</v>
      </c>
      <c r="H63" s="11">
        <f t="shared" si="4"/>
        <v>609.8180469127677</v>
      </c>
      <c r="I63" s="11">
        <f t="shared" si="8"/>
        <v>666.3020276425253</v>
      </c>
      <c r="J63" s="11">
        <f t="shared" si="5"/>
        <v>173208.10220765907</v>
      </c>
      <c r="K63" s="6"/>
      <c r="L63" s="6"/>
    </row>
    <row r="64" spans="2:12" ht="12.75">
      <c r="B64" s="47">
        <f t="shared" si="6"/>
        <v>49</v>
      </c>
      <c r="C64" s="48">
        <f t="shared" si="0"/>
        <v>40909</v>
      </c>
      <c r="D64" s="49">
        <f t="shared" si="7"/>
        <v>173208.10220765907</v>
      </c>
      <c r="E64" s="49">
        <f t="shared" si="1"/>
        <v>1276.120074555293</v>
      </c>
      <c r="F64" s="12">
        <f t="shared" si="2"/>
        <v>0</v>
      </c>
      <c r="G64" s="11">
        <f t="shared" si="3"/>
        <v>1276.120074555293</v>
      </c>
      <c r="H64" s="11">
        <f t="shared" si="4"/>
        <v>612.1556827592666</v>
      </c>
      <c r="I64" s="11">
        <f t="shared" si="8"/>
        <v>663.9643917960265</v>
      </c>
      <c r="J64" s="11">
        <f t="shared" si="5"/>
        <v>172595.9465248998</v>
      </c>
      <c r="K64" s="6"/>
      <c r="L64" s="6"/>
    </row>
    <row r="65" spans="2:12" ht="12.75">
      <c r="B65" s="47">
        <f t="shared" si="6"/>
        <v>50</v>
      </c>
      <c r="C65" s="48">
        <f t="shared" si="0"/>
        <v>40940</v>
      </c>
      <c r="D65" s="49">
        <f t="shared" si="7"/>
        <v>172595.9465248998</v>
      </c>
      <c r="E65" s="49">
        <f t="shared" si="1"/>
        <v>1276.120074555293</v>
      </c>
      <c r="F65" s="12">
        <f t="shared" si="2"/>
        <v>0</v>
      </c>
      <c r="G65" s="11">
        <f t="shared" si="3"/>
        <v>1276.120074555293</v>
      </c>
      <c r="H65" s="11">
        <f t="shared" si="4"/>
        <v>614.5022795431772</v>
      </c>
      <c r="I65" s="11">
        <f t="shared" si="8"/>
        <v>661.6177950121158</v>
      </c>
      <c r="J65" s="11">
        <f t="shared" si="5"/>
        <v>171981.44424535663</v>
      </c>
      <c r="K65" s="6"/>
      <c r="L65" s="6"/>
    </row>
    <row r="66" spans="2:12" ht="12.75">
      <c r="B66" s="47">
        <f t="shared" si="6"/>
        <v>51</v>
      </c>
      <c r="C66" s="48">
        <f t="shared" si="0"/>
        <v>40969</v>
      </c>
      <c r="D66" s="49">
        <f t="shared" si="7"/>
        <v>171981.44424535663</v>
      </c>
      <c r="E66" s="49">
        <f t="shared" si="1"/>
        <v>1276.120074555293</v>
      </c>
      <c r="F66" s="12">
        <f t="shared" si="2"/>
        <v>0</v>
      </c>
      <c r="G66" s="11">
        <f t="shared" si="3"/>
        <v>1276.120074555293</v>
      </c>
      <c r="H66" s="11">
        <f t="shared" si="4"/>
        <v>616.8578716147593</v>
      </c>
      <c r="I66" s="11">
        <f t="shared" si="8"/>
        <v>659.2622029405337</v>
      </c>
      <c r="J66" s="11">
        <f t="shared" si="5"/>
        <v>171364.58637374188</v>
      </c>
      <c r="K66" s="6"/>
      <c r="L66" s="6"/>
    </row>
    <row r="67" spans="2:12" ht="12.75">
      <c r="B67" s="47">
        <f t="shared" si="6"/>
        <v>52</v>
      </c>
      <c r="C67" s="48">
        <f t="shared" si="0"/>
        <v>41000</v>
      </c>
      <c r="D67" s="49">
        <f t="shared" si="7"/>
        <v>171364.58637374188</v>
      </c>
      <c r="E67" s="49">
        <f t="shared" si="1"/>
        <v>1276.120074555293</v>
      </c>
      <c r="F67" s="12">
        <f t="shared" si="2"/>
        <v>0</v>
      </c>
      <c r="G67" s="11">
        <f t="shared" si="3"/>
        <v>1276.120074555293</v>
      </c>
      <c r="H67" s="11">
        <f t="shared" si="4"/>
        <v>619.2224934559491</v>
      </c>
      <c r="I67" s="11">
        <f t="shared" si="8"/>
        <v>656.8975810993439</v>
      </c>
      <c r="J67" s="11">
        <f t="shared" si="5"/>
        <v>170745.36388028594</v>
      </c>
      <c r="K67" s="6"/>
      <c r="L67" s="6"/>
    </row>
    <row r="68" spans="2:12" ht="12.75">
      <c r="B68" s="47">
        <f t="shared" si="6"/>
        <v>53</v>
      </c>
      <c r="C68" s="48">
        <f t="shared" si="0"/>
        <v>41030</v>
      </c>
      <c r="D68" s="49">
        <f t="shared" si="7"/>
        <v>170745.36388028594</v>
      </c>
      <c r="E68" s="49">
        <f t="shared" si="1"/>
        <v>1276.120074555293</v>
      </c>
      <c r="F68" s="12">
        <f t="shared" si="2"/>
        <v>0</v>
      </c>
      <c r="G68" s="11">
        <f t="shared" si="3"/>
        <v>1276.120074555293</v>
      </c>
      <c r="H68" s="11">
        <f t="shared" si="4"/>
        <v>621.5961796808637</v>
      </c>
      <c r="I68" s="11">
        <f t="shared" si="8"/>
        <v>654.5238948744294</v>
      </c>
      <c r="J68" s="11">
        <f t="shared" si="5"/>
        <v>170123.76770060507</v>
      </c>
      <c r="K68" s="6"/>
      <c r="L68" s="6"/>
    </row>
    <row r="69" spans="2:12" ht="12.75">
      <c r="B69" s="47">
        <f t="shared" si="6"/>
        <v>54</v>
      </c>
      <c r="C69" s="48">
        <f t="shared" si="0"/>
        <v>41061</v>
      </c>
      <c r="D69" s="49">
        <f t="shared" si="7"/>
        <v>170123.76770060507</v>
      </c>
      <c r="E69" s="49">
        <f t="shared" si="1"/>
        <v>1276.120074555293</v>
      </c>
      <c r="F69" s="12">
        <f t="shared" si="2"/>
        <v>0</v>
      </c>
      <c r="G69" s="11">
        <f t="shared" si="3"/>
        <v>1276.120074555293</v>
      </c>
      <c r="H69" s="11">
        <f t="shared" si="4"/>
        <v>623.9789650363069</v>
      </c>
      <c r="I69" s="11">
        <f t="shared" si="8"/>
        <v>652.1411095189861</v>
      </c>
      <c r="J69" s="11">
        <f t="shared" si="5"/>
        <v>169499.78873556876</v>
      </c>
      <c r="K69" s="6"/>
      <c r="L69" s="6"/>
    </row>
    <row r="70" spans="2:12" ht="12.75">
      <c r="B70" s="47">
        <f t="shared" si="6"/>
        <v>55</v>
      </c>
      <c r="C70" s="48">
        <f t="shared" si="0"/>
        <v>41091</v>
      </c>
      <c r="D70" s="49">
        <f t="shared" si="7"/>
        <v>169499.78873556876</v>
      </c>
      <c r="E70" s="49">
        <f t="shared" si="1"/>
        <v>1276.120074555293</v>
      </c>
      <c r="F70" s="12">
        <f t="shared" si="2"/>
        <v>0</v>
      </c>
      <c r="G70" s="11">
        <f t="shared" si="3"/>
        <v>1276.120074555293</v>
      </c>
      <c r="H70" s="11">
        <f t="shared" si="4"/>
        <v>626.3708844022796</v>
      </c>
      <c r="I70" s="11">
        <f t="shared" si="8"/>
        <v>649.7491901530135</v>
      </c>
      <c r="J70" s="11">
        <f t="shared" si="5"/>
        <v>168873.41785116648</v>
      </c>
      <c r="K70" s="6"/>
      <c r="L70" s="6"/>
    </row>
    <row r="71" spans="2:12" ht="12.75">
      <c r="B71" s="47">
        <f t="shared" si="6"/>
        <v>56</v>
      </c>
      <c r="C71" s="48">
        <f t="shared" si="0"/>
        <v>41122</v>
      </c>
      <c r="D71" s="49">
        <f t="shared" si="7"/>
        <v>168873.41785116648</v>
      </c>
      <c r="E71" s="49">
        <f t="shared" si="1"/>
        <v>1276.120074555293</v>
      </c>
      <c r="F71" s="12">
        <f t="shared" si="2"/>
        <v>0</v>
      </c>
      <c r="G71" s="11">
        <f t="shared" si="3"/>
        <v>1276.120074555293</v>
      </c>
      <c r="H71" s="11">
        <f t="shared" si="4"/>
        <v>628.7719727924882</v>
      </c>
      <c r="I71" s="11">
        <f t="shared" si="8"/>
        <v>647.3481017628048</v>
      </c>
      <c r="J71" s="11">
        <f t="shared" si="5"/>
        <v>168244.645878374</v>
      </c>
      <c r="K71" s="6"/>
      <c r="L71" s="6"/>
    </row>
    <row r="72" spans="2:12" ht="12.75">
      <c r="B72" s="47">
        <f t="shared" si="6"/>
        <v>57</v>
      </c>
      <c r="C72" s="48">
        <f t="shared" si="0"/>
        <v>41153</v>
      </c>
      <c r="D72" s="49">
        <f t="shared" si="7"/>
        <v>168244.645878374</v>
      </c>
      <c r="E72" s="49">
        <f t="shared" si="1"/>
        <v>1276.120074555293</v>
      </c>
      <c r="F72" s="12">
        <f t="shared" si="2"/>
        <v>0</v>
      </c>
      <c r="G72" s="11">
        <f t="shared" si="3"/>
        <v>1276.120074555293</v>
      </c>
      <c r="H72" s="11">
        <f t="shared" si="4"/>
        <v>631.1822653548594</v>
      </c>
      <c r="I72" s="11">
        <f t="shared" si="8"/>
        <v>644.9378092004337</v>
      </c>
      <c r="J72" s="11">
        <f t="shared" si="5"/>
        <v>167613.46361301912</v>
      </c>
      <c r="K72" s="6"/>
      <c r="L72" s="6"/>
    </row>
    <row r="73" spans="2:12" ht="12.75">
      <c r="B73" s="47">
        <f t="shared" si="6"/>
        <v>58</v>
      </c>
      <c r="C73" s="48">
        <f t="shared" si="0"/>
        <v>41183</v>
      </c>
      <c r="D73" s="49">
        <f t="shared" si="7"/>
        <v>167613.46361301912</v>
      </c>
      <c r="E73" s="49">
        <f t="shared" si="1"/>
        <v>1276.120074555293</v>
      </c>
      <c r="F73" s="12">
        <f t="shared" si="2"/>
        <v>0</v>
      </c>
      <c r="G73" s="11">
        <f t="shared" si="3"/>
        <v>1276.120074555293</v>
      </c>
      <c r="H73" s="11">
        <f t="shared" si="4"/>
        <v>633.601797372053</v>
      </c>
      <c r="I73" s="11">
        <f t="shared" si="8"/>
        <v>642.51827718324</v>
      </c>
      <c r="J73" s="11">
        <f t="shared" si="5"/>
        <v>166979.86181564708</v>
      </c>
      <c r="K73" s="6"/>
      <c r="L73" s="6"/>
    </row>
    <row r="74" spans="2:12" ht="12.75">
      <c r="B74" s="47">
        <f t="shared" si="6"/>
        <v>59</v>
      </c>
      <c r="C74" s="48">
        <f t="shared" si="0"/>
        <v>41214</v>
      </c>
      <c r="D74" s="49">
        <f t="shared" si="7"/>
        <v>166979.86181564708</v>
      </c>
      <c r="E74" s="49">
        <f t="shared" si="1"/>
        <v>1276.120074555293</v>
      </c>
      <c r="F74" s="12">
        <f t="shared" si="2"/>
        <v>0</v>
      </c>
      <c r="G74" s="11">
        <f t="shared" si="3"/>
        <v>1276.120074555293</v>
      </c>
      <c r="H74" s="11">
        <f t="shared" si="4"/>
        <v>636.0306042619793</v>
      </c>
      <c r="I74" s="11">
        <f t="shared" si="8"/>
        <v>640.0894702933138</v>
      </c>
      <c r="J74" s="11">
        <f t="shared" si="5"/>
        <v>166343.83121138508</v>
      </c>
      <c r="K74" s="6"/>
      <c r="L74" s="6"/>
    </row>
    <row r="75" spans="2:12" ht="12.75">
      <c r="B75" s="47">
        <f t="shared" si="6"/>
        <v>60</v>
      </c>
      <c r="C75" s="48">
        <f t="shared" si="0"/>
        <v>41244</v>
      </c>
      <c r="D75" s="49">
        <f t="shared" si="7"/>
        <v>166343.83121138508</v>
      </c>
      <c r="E75" s="49">
        <f t="shared" si="1"/>
        <v>1276.120074555293</v>
      </c>
      <c r="F75" s="12">
        <f t="shared" si="2"/>
        <v>0</v>
      </c>
      <c r="G75" s="11">
        <f t="shared" si="3"/>
        <v>1276.120074555293</v>
      </c>
      <c r="H75" s="11">
        <f t="shared" si="4"/>
        <v>638.468721578317</v>
      </c>
      <c r="I75" s="11">
        <f t="shared" si="8"/>
        <v>637.6513529769761</v>
      </c>
      <c r="J75" s="11">
        <f t="shared" si="5"/>
        <v>165705.36248980678</v>
      </c>
      <c r="K75" s="6"/>
      <c r="L75" s="6"/>
    </row>
    <row r="76" spans="2:12" ht="12.75">
      <c r="B76" s="47">
        <f t="shared" si="6"/>
        <v>61</v>
      </c>
      <c r="C76" s="48">
        <f t="shared" si="0"/>
        <v>41275</v>
      </c>
      <c r="D76" s="49">
        <f t="shared" si="7"/>
        <v>165705.36248980678</v>
      </c>
      <c r="E76" s="49">
        <f t="shared" si="1"/>
        <v>1276.120074555293</v>
      </c>
      <c r="F76" s="12">
        <f t="shared" si="2"/>
        <v>0</v>
      </c>
      <c r="G76" s="11">
        <f t="shared" si="3"/>
        <v>1276.120074555293</v>
      </c>
      <c r="H76" s="11">
        <f t="shared" si="4"/>
        <v>640.9161850110337</v>
      </c>
      <c r="I76" s="11">
        <f t="shared" si="8"/>
        <v>635.2038895442594</v>
      </c>
      <c r="J76" s="11">
        <f t="shared" si="5"/>
        <v>165064.44630479574</v>
      </c>
      <c r="K76" s="6"/>
      <c r="L76" s="6"/>
    </row>
    <row r="77" spans="2:12" ht="12.75">
      <c r="B77" s="47">
        <f t="shared" si="6"/>
        <v>62</v>
      </c>
      <c r="C77" s="48">
        <f t="shared" si="0"/>
        <v>41306</v>
      </c>
      <c r="D77" s="49">
        <f t="shared" si="7"/>
        <v>165064.44630479574</v>
      </c>
      <c r="E77" s="49">
        <f t="shared" si="1"/>
        <v>1276.120074555293</v>
      </c>
      <c r="F77" s="12">
        <f t="shared" si="2"/>
        <v>0</v>
      </c>
      <c r="G77" s="11">
        <f t="shared" si="3"/>
        <v>1276.120074555293</v>
      </c>
      <c r="H77" s="11">
        <f t="shared" si="4"/>
        <v>643.3730303869094</v>
      </c>
      <c r="I77" s="11">
        <f t="shared" si="8"/>
        <v>632.7470441683837</v>
      </c>
      <c r="J77" s="11">
        <f t="shared" si="5"/>
        <v>164421.07327440882</v>
      </c>
      <c r="K77" s="6"/>
      <c r="L77" s="6"/>
    </row>
    <row r="78" spans="2:12" ht="12.75">
      <c r="B78" s="47">
        <f t="shared" si="6"/>
        <v>63</v>
      </c>
      <c r="C78" s="48">
        <f t="shared" si="0"/>
        <v>41334</v>
      </c>
      <c r="D78" s="49">
        <f t="shared" si="7"/>
        <v>164421.07327440882</v>
      </c>
      <c r="E78" s="49">
        <f t="shared" si="1"/>
        <v>1276.120074555293</v>
      </c>
      <c r="F78" s="12">
        <f t="shared" si="2"/>
        <v>0</v>
      </c>
      <c r="G78" s="11">
        <f t="shared" si="3"/>
        <v>1276.120074555293</v>
      </c>
      <c r="H78" s="11">
        <f t="shared" si="4"/>
        <v>645.8392936700593</v>
      </c>
      <c r="I78" s="11">
        <f t="shared" si="8"/>
        <v>630.2807808852338</v>
      </c>
      <c r="J78" s="11">
        <f t="shared" si="5"/>
        <v>163775.23398073876</v>
      </c>
      <c r="K78" s="6"/>
      <c r="L78" s="6"/>
    </row>
    <row r="79" spans="2:12" ht="12.75">
      <c r="B79" s="47">
        <f t="shared" si="6"/>
        <v>64</v>
      </c>
      <c r="C79" s="48">
        <f t="shared" si="0"/>
        <v>41365</v>
      </c>
      <c r="D79" s="49">
        <f t="shared" si="7"/>
        <v>163775.23398073876</v>
      </c>
      <c r="E79" s="49">
        <f t="shared" si="1"/>
        <v>1276.120074555293</v>
      </c>
      <c r="F79" s="12">
        <f t="shared" si="2"/>
        <v>0</v>
      </c>
      <c r="G79" s="11">
        <f t="shared" si="3"/>
        <v>1276.120074555293</v>
      </c>
      <c r="H79" s="11">
        <f t="shared" si="4"/>
        <v>648.3150109624611</v>
      </c>
      <c r="I79" s="11">
        <f t="shared" si="8"/>
        <v>627.805063592832</v>
      </c>
      <c r="J79" s="11">
        <f t="shared" si="5"/>
        <v>163126.9189697763</v>
      </c>
      <c r="K79" s="6"/>
      <c r="L79" s="6"/>
    </row>
    <row r="80" spans="2:12" ht="12.75">
      <c r="B80" s="47">
        <f t="shared" si="6"/>
        <v>65</v>
      </c>
      <c r="C80" s="48">
        <f aca="true" t="shared" si="9" ref="C80:C143">IF(Pay_Num&lt;&gt;"",DATE(YEAR(Loan_Start),MONTH(Loan_Start)+(Pay_Num)*12/Num_Pmt_Per_Year,DAY(Loan_Start)),"")</f>
        <v>41395</v>
      </c>
      <c r="D80" s="49">
        <f t="shared" si="7"/>
        <v>163126.9189697763</v>
      </c>
      <c r="E80" s="49">
        <f aca="true" t="shared" si="10" ref="E80:E143">IF(Pay_Num&lt;&gt;"",Scheduled_Monthly_Payment,"")</f>
        <v>1276.120074555293</v>
      </c>
      <c r="F80" s="12">
        <f aca="true" t="shared" si="11" ref="F80:F143">IF(AND(Pay_Num&lt;&gt;"",Sched_Pay+Scheduled_Extra_Payments&lt;Beg_Bal),Scheduled_Extra_Payments,IF(AND(Pay_Num&lt;&gt;"",Beg_Bal-Sched_Pay&gt;0),Beg_Bal-Sched_Pay,IF(Pay_Num&lt;&gt;"",0,"")))</f>
        <v>0</v>
      </c>
      <c r="G80" s="11">
        <f aca="true" t="shared" si="12" ref="G80:G143">IF(AND(Pay_Num&lt;&gt;"",Sched_Pay+Extra_Pay&lt;Beg_Bal),Sched_Pay+Extra_Pay,IF(Pay_Num&lt;&gt;"",Beg_Bal,""))</f>
        <v>1276.120074555293</v>
      </c>
      <c r="H80" s="11">
        <f aca="true" t="shared" si="13" ref="H80:H143">IF(Pay_Num&lt;&gt;"",Total_Pay-Int,"")</f>
        <v>650.800218504484</v>
      </c>
      <c r="I80" s="11">
        <f t="shared" si="8"/>
        <v>625.3198560508091</v>
      </c>
      <c r="J80" s="11">
        <f aca="true" t="shared" si="14" ref="J80:J143">IF(AND(Pay_Num&lt;&gt;"",Sched_Pay+Extra_Pay&lt;Beg_Bal),Beg_Bal-Princ,IF(Pay_Num&lt;&gt;"",0,""))</f>
        <v>162476.11875127183</v>
      </c>
      <c r="K80" s="6"/>
      <c r="L80" s="6"/>
    </row>
    <row r="81" spans="2:12" ht="12.75">
      <c r="B81" s="47">
        <f aca="true" t="shared" si="15" ref="B81:B144">IF(Values_Entered,B80+1,"")</f>
        <v>66</v>
      </c>
      <c r="C81" s="48">
        <f t="shared" si="9"/>
        <v>41426</v>
      </c>
      <c r="D81" s="49">
        <f aca="true" t="shared" si="16" ref="D81:D144">IF(Pay_Num&lt;&gt;"",J80,"")</f>
        <v>162476.11875127183</v>
      </c>
      <c r="E81" s="49">
        <f t="shared" si="10"/>
        <v>1276.120074555293</v>
      </c>
      <c r="F81" s="12">
        <f t="shared" si="11"/>
        <v>0</v>
      </c>
      <c r="G81" s="11">
        <f t="shared" si="12"/>
        <v>1276.120074555293</v>
      </c>
      <c r="H81" s="11">
        <f t="shared" si="13"/>
        <v>653.2949526754177</v>
      </c>
      <c r="I81" s="11">
        <f aca="true" t="shared" si="17" ref="I81:I144">IF(Pay_Num&lt;&gt;"",Beg_Bal*Interest_Rate/Num_Pmt_Per_Year,"")</f>
        <v>622.8251218798754</v>
      </c>
      <c r="J81" s="11">
        <f t="shared" si="14"/>
        <v>161822.82379859642</v>
      </c>
      <c r="K81" s="6"/>
      <c r="L81" s="6"/>
    </row>
    <row r="82" spans="2:12" ht="12.75">
      <c r="B82" s="47">
        <f t="shared" si="15"/>
        <v>67</v>
      </c>
      <c r="C82" s="48">
        <f t="shared" si="9"/>
        <v>41456</v>
      </c>
      <c r="D82" s="49">
        <f t="shared" si="16"/>
        <v>161822.82379859642</v>
      </c>
      <c r="E82" s="49">
        <f t="shared" si="10"/>
        <v>1276.120074555293</v>
      </c>
      <c r="F82" s="12">
        <f t="shared" si="11"/>
        <v>0</v>
      </c>
      <c r="G82" s="11">
        <f t="shared" si="12"/>
        <v>1276.120074555293</v>
      </c>
      <c r="H82" s="11">
        <f t="shared" si="13"/>
        <v>655.7992499940068</v>
      </c>
      <c r="I82" s="11">
        <f t="shared" si="17"/>
        <v>620.3208245612863</v>
      </c>
      <c r="J82" s="11">
        <f t="shared" si="14"/>
        <v>161167.0245486024</v>
      </c>
      <c r="K82" s="6"/>
      <c r="L82" s="6"/>
    </row>
    <row r="83" spans="2:12" ht="12.75">
      <c r="B83" s="47">
        <f t="shared" si="15"/>
        <v>68</v>
      </c>
      <c r="C83" s="48">
        <f t="shared" si="9"/>
        <v>41487</v>
      </c>
      <c r="D83" s="49">
        <f t="shared" si="16"/>
        <v>161167.0245486024</v>
      </c>
      <c r="E83" s="49">
        <f t="shared" si="10"/>
        <v>1276.120074555293</v>
      </c>
      <c r="F83" s="12">
        <f t="shared" si="11"/>
        <v>0</v>
      </c>
      <c r="G83" s="11">
        <f t="shared" si="12"/>
        <v>1276.120074555293</v>
      </c>
      <c r="H83" s="11">
        <f t="shared" si="13"/>
        <v>658.3131471189838</v>
      </c>
      <c r="I83" s="11">
        <f t="shared" si="17"/>
        <v>617.8069274363093</v>
      </c>
      <c r="J83" s="11">
        <f t="shared" si="14"/>
        <v>160508.71140148342</v>
      </c>
      <c r="K83" s="6"/>
      <c r="L83" s="6"/>
    </row>
    <row r="84" spans="2:12" ht="12.75">
      <c r="B84" s="47">
        <f t="shared" si="15"/>
        <v>69</v>
      </c>
      <c r="C84" s="48">
        <f t="shared" si="9"/>
        <v>41518</v>
      </c>
      <c r="D84" s="49">
        <f t="shared" si="16"/>
        <v>160508.71140148342</v>
      </c>
      <c r="E84" s="49">
        <f t="shared" si="10"/>
        <v>1276.120074555293</v>
      </c>
      <c r="F84" s="12">
        <f t="shared" si="11"/>
        <v>0</v>
      </c>
      <c r="G84" s="11">
        <f t="shared" si="12"/>
        <v>1276.120074555293</v>
      </c>
      <c r="H84" s="11">
        <f t="shared" si="13"/>
        <v>660.8366808496066</v>
      </c>
      <c r="I84" s="11">
        <f t="shared" si="17"/>
        <v>615.2833937056864</v>
      </c>
      <c r="J84" s="11">
        <f t="shared" si="14"/>
        <v>159847.87472063382</v>
      </c>
      <c r="K84" s="6"/>
      <c r="L84" s="6"/>
    </row>
    <row r="85" spans="2:12" ht="12.75">
      <c r="B85" s="47">
        <f t="shared" si="15"/>
        <v>70</v>
      </c>
      <c r="C85" s="48">
        <f t="shared" si="9"/>
        <v>41548</v>
      </c>
      <c r="D85" s="49">
        <f t="shared" si="16"/>
        <v>159847.87472063382</v>
      </c>
      <c r="E85" s="49">
        <f t="shared" si="10"/>
        <v>1276.120074555293</v>
      </c>
      <c r="F85" s="12">
        <f t="shared" si="11"/>
        <v>0</v>
      </c>
      <c r="G85" s="11">
        <f t="shared" si="12"/>
        <v>1276.120074555293</v>
      </c>
      <c r="H85" s="11">
        <f t="shared" si="13"/>
        <v>663.3698881261968</v>
      </c>
      <c r="I85" s="11">
        <f t="shared" si="17"/>
        <v>612.7501864290963</v>
      </c>
      <c r="J85" s="11">
        <f t="shared" si="14"/>
        <v>159184.5048325076</v>
      </c>
      <c r="K85" s="6"/>
      <c r="L85" s="6"/>
    </row>
    <row r="86" spans="2:12" ht="12.75">
      <c r="B86" s="47">
        <f t="shared" si="15"/>
        <v>71</v>
      </c>
      <c r="C86" s="48">
        <f t="shared" si="9"/>
        <v>41579</v>
      </c>
      <c r="D86" s="49">
        <f t="shared" si="16"/>
        <v>159184.5048325076</v>
      </c>
      <c r="E86" s="49">
        <f t="shared" si="10"/>
        <v>1276.120074555293</v>
      </c>
      <c r="F86" s="12">
        <f t="shared" si="11"/>
        <v>0</v>
      </c>
      <c r="G86" s="11">
        <f t="shared" si="12"/>
        <v>1276.120074555293</v>
      </c>
      <c r="H86" s="11">
        <f t="shared" si="13"/>
        <v>665.9128060306806</v>
      </c>
      <c r="I86" s="11">
        <f t="shared" si="17"/>
        <v>610.2072685246125</v>
      </c>
      <c r="J86" s="11">
        <f t="shared" si="14"/>
        <v>158518.59202647692</v>
      </c>
      <c r="K86" s="6"/>
      <c r="L86" s="6"/>
    </row>
    <row r="87" spans="2:12" ht="12.75">
      <c r="B87" s="47">
        <f t="shared" si="15"/>
        <v>72</v>
      </c>
      <c r="C87" s="48">
        <f t="shared" si="9"/>
        <v>41609</v>
      </c>
      <c r="D87" s="49">
        <f t="shared" si="16"/>
        <v>158518.59202647692</v>
      </c>
      <c r="E87" s="49">
        <f t="shared" si="10"/>
        <v>1276.120074555293</v>
      </c>
      <c r="F87" s="12">
        <f t="shared" si="11"/>
        <v>0</v>
      </c>
      <c r="G87" s="11">
        <f t="shared" si="12"/>
        <v>1276.120074555293</v>
      </c>
      <c r="H87" s="11">
        <f t="shared" si="13"/>
        <v>668.4654717871316</v>
      </c>
      <c r="I87" s="11">
        <f t="shared" si="17"/>
        <v>607.6546027681615</v>
      </c>
      <c r="J87" s="11">
        <f t="shared" si="14"/>
        <v>157850.12655468978</v>
      </c>
      <c r="K87" s="6"/>
      <c r="L87" s="6"/>
    </row>
    <row r="88" spans="2:12" ht="12.75">
      <c r="B88" s="47">
        <f t="shared" si="15"/>
        <v>73</v>
      </c>
      <c r="C88" s="48">
        <f t="shared" si="9"/>
        <v>41640</v>
      </c>
      <c r="D88" s="49">
        <f t="shared" si="16"/>
        <v>157850.12655468978</v>
      </c>
      <c r="E88" s="49">
        <f t="shared" si="10"/>
        <v>1276.120074555293</v>
      </c>
      <c r="F88" s="12">
        <f t="shared" si="11"/>
        <v>0</v>
      </c>
      <c r="G88" s="11">
        <f t="shared" si="12"/>
        <v>1276.120074555293</v>
      </c>
      <c r="H88" s="11">
        <f t="shared" si="13"/>
        <v>671.0279227623156</v>
      </c>
      <c r="I88" s="11">
        <f t="shared" si="17"/>
        <v>605.0921517929775</v>
      </c>
      <c r="J88" s="11">
        <f t="shared" si="14"/>
        <v>157179.09863192745</v>
      </c>
      <c r="K88" s="6"/>
      <c r="L88" s="6"/>
    </row>
    <row r="89" spans="2:12" ht="12.75">
      <c r="B89" s="47">
        <f t="shared" si="15"/>
        <v>74</v>
      </c>
      <c r="C89" s="48">
        <f t="shared" si="9"/>
        <v>41671</v>
      </c>
      <c r="D89" s="49">
        <f t="shared" si="16"/>
        <v>157179.09863192745</v>
      </c>
      <c r="E89" s="49">
        <f t="shared" si="10"/>
        <v>1276.120074555293</v>
      </c>
      <c r="F89" s="12">
        <f t="shared" si="11"/>
        <v>0</v>
      </c>
      <c r="G89" s="11">
        <f t="shared" si="12"/>
        <v>1276.120074555293</v>
      </c>
      <c r="H89" s="11">
        <f t="shared" si="13"/>
        <v>673.6001964662379</v>
      </c>
      <c r="I89" s="11">
        <f t="shared" si="17"/>
        <v>602.5198780890552</v>
      </c>
      <c r="J89" s="11">
        <f t="shared" si="14"/>
        <v>156505.49843546122</v>
      </c>
      <c r="K89" s="6"/>
      <c r="L89" s="6"/>
    </row>
    <row r="90" spans="2:12" ht="12.75">
      <c r="B90" s="47">
        <f t="shared" si="15"/>
        <v>75</v>
      </c>
      <c r="C90" s="48">
        <f t="shared" si="9"/>
        <v>41699</v>
      </c>
      <c r="D90" s="49">
        <f t="shared" si="16"/>
        <v>156505.49843546122</v>
      </c>
      <c r="E90" s="49">
        <f t="shared" si="10"/>
        <v>1276.120074555293</v>
      </c>
      <c r="F90" s="12">
        <f t="shared" si="11"/>
        <v>0</v>
      </c>
      <c r="G90" s="11">
        <f t="shared" si="12"/>
        <v>1276.120074555293</v>
      </c>
      <c r="H90" s="11">
        <f t="shared" si="13"/>
        <v>676.1823305526917</v>
      </c>
      <c r="I90" s="11">
        <f t="shared" si="17"/>
        <v>599.9377440026013</v>
      </c>
      <c r="J90" s="11">
        <f t="shared" si="14"/>
        <v>155829.31610490853</v>
      </c>
      <c r="K90" s="6"/>
      <c r="L90" s="6"/>
    </row>
    <row r="91" spans="2:12" ht="12.75">
      <c r="B91" s="47">
        <f t="shared" si="15"/>
        <v>76</v>
      </c>
      <c r="C91" s="48">
        <f t="shared" si="9"/>
        <v>41730</v>
      </c>
      <c r="D91" s="49">
        <f t="shared" si="16"/>
        <v>155829.31610490853</v>
      </c>
      <c r="E91" s="49">
        <f t="shared" si="10"/>
        <v>1276.120074555293</v>
      </c>
      <c r="F91" s="12">
        <f t="shared" si="11"/>
        <v>0</v>
      </c>
      <c r="G91" s="11">
        <f t="shared" si="12"/>
        <v>1276.120074555293</v>
      </c>
      <c r="H91" s="11">
        <f t="shared" si="13"/>
        <v>678.7743628198103</v>
      </c>
      <c r="I91" s="11">
        <f t="shared" si="17"/>
        <v>597.3457117354827</v>
      </c>
      <c r="J91" s="11">
        <f t="shared" si="14"/>
        <v>155150.5417420887</v>
      </c>
      <c r="K91" s="6"/>
      <c r="L91" s="6"/>
    </row>
    <row r="92" spans="2:12" ht="12.75">
      <c r="B92" s="47">
        <f t="shared" si="15"/>
        <v>77</v>
      </c>
      <c r="C92" s="48">
        <f t="shared" si="9"/>
        <v>41760</v>
      </c>
      <c r="D92" s="49">
        <f t="shared" si="16"/>
        <v>155150.5417420887</v>
      </c>
      <c r="E92" s="49">
        <f t="shared" si="10"/>
        <v>1276.120074555293</v>
      </c>
      <c r="F92" s="12">
        <f t="shared" si="11"/>
        <v>0</v>
      </c>
      <c r="G92" s="11">
        <f t="shared" si="12"/>
        <v>1276.120074555293</v>
      </c>
      <c r="H92" s="11">
        <f t="shared" si="13"/>
        <v>681.3763312106197</v>
      </c>
      <c r="I92" s="11">
        <f t="shared" si="17"/>
        <v>594.7437433446734</v>
      </c>
      <c r="J92" s="11">
        <f t="shared" si="14"/>
        <v>154469.16541087808</v>
      </c>
      <c r="K92" s="6"/>
      <c r="L92" s="6"/>
    </row>
    <row r="93" spans="2:12" ht="12.75">
      <c r="B93" s="47">
        <f t="shared" si="15"/>
        <v>78</v>
      </c>
      <c r="C93" s="48">
        <f t="shared" si="9"/>
        <v>41791</v>
      </c>
      <c r="D93" s="49">
        <f t="shared" si="16"/>
        <v>154469.16541087808</v>
      </c>
      <c r="E93" s="49">
        <f t="shared" si="10"/>
        <v>1276.120074555293</v>
      </c>
      <c r="F93" s="12">
        <f t="shared" si="11"/>
        <v>0</v>
      </c>
      <c r="G93" s="11">
        <f t="shared" si="12"/>
        <v>1276.120074555293</v>
      </c>
      <c r="H93" s="11">
        <f t="shared" si="13"/>
        <v>683.9882738135938</v>
      </c>
      <c r="I93" s="11">
        <f t="shared" si="17"/>
        <v>592.1318007416993</v>
      </c>
      <c r="J93" s="11">
        <f t="shared" si="14"/>
        <v>153785.1771370645</v>
      </c>
      <c r="K93" s="6"/>
      <c r="L93" s="6"/>
    </row>
    <row r="94" spans="2:12" ht="12.75">
      <c r="B94" s="47">
        <f t="shared" si="15"/>
        <v>79</v>
      </c>
      <c r="C94" s="48">
        <f t="shared" si="9"/>
        <v>41821</v>
      </c>
      <c r="D94" s="49">
        <f t="shared" si="16"/>
        <v>153785.1771370645</v>
      </c>
      <c r="E94" s="49">
        <f t="shared" si="10"/>
        <v>1276.120074555293</v>
      </c>
      <c r="F94" s="12">
        <f t="shared" si="11"/>
        <v>0</v>
      </c>
      <c r="G94" s="11">
        <f t="shared" si="12"/>
        <v>1276.120074555293</v>
      </c>
      <c r="H94" s="11">
        <f t="shared" si="13"/>
        <v>686.6102288632126</v>
      </c>
      <c r="I94" s="11">
        <f t="shared" si="17"/>
        <v>589.5098456920805</v>
      </c>
      <c r="J94" s="11">
        <f t="shared" si="14"/>
        <v>153098.56690820126</v>
      </c>
      <c r="K94" s="6"/>
      <c r="L94" s="6"/>
    </row>
    <row r="95" spans="2:12" ht="12.75">
      <c r="B95" s="47">
        <f t="shared" si="15"/>
        <v>80</v>
      </c>
      <c r="C95" s="48">
        <f t="shared" si="9"/>
        <v>41852</v>
      </c>
      <c r="D95" s="49">
        <f t="shared" si="16"/>
        <v>153098.56690820126</v>
      </c>
      <c r="E95" s="49">
        <f t="shared" si="10"/>
        <v>1276.120074555293</v>
      </c>
      <c r="F95" s="12">
        <f t="shared" si="11"/>
        <v>0</v>
      </c>
      <c r="G95" s="11">
        <f t="shared" si="12"/>
        <v>1276.120074555293</v>
      </c>
      <c r="H95" s="11">
        <f t="shared" si="13"/>
        <v>689.2422347405216</v>
      </c>
      <c r="I95" s="11">
        <f t="shared" si="17"/>
        <v>586.8778398147715</v>
      </c>
      <c r="J95" s="11">
        <f t="shared" si="14"/>
        <v>152409.32467346074</v>
      </c>
      <c r="K95" s="6"/>
      <c r="L95" s="6"/>
    </row>
    <row r="96" spans="2:12" ht="12.75">
      <c r="B96" s="47">
        <f t="shared" si="15"/>
        <v>81</v>
      </c>
      <c r="C96" s="48">
        <f t="shared" si="9"/>
        <v>41883</v>
      </c>
      <c r="D96" s="49">
        <f t="shared" si="16"/>
        <v>152409.32467346074</v>
      </c>
      <c r="E96" s="49">
        <f t="shared" si="10"/>
        <v>1276.120074555293</v>
      </c>
      <c r="F96" s="12">
        <f t="shared" si="11"/>
        <v>0</v>
      </c>
      <c r="G96" s="11">
        <f t="shared" si="12"/>
        <v>1276.120074555293</v>
      </c>
      <c r="H96" s="11">
        <f t="shared" si="13"/>
        <v>691.8843299736935</v>
      </c>
      <c r="I96" s="11">
        <f t="shared" si="17"/>
        <v>584.2357445815995</v>
      </c>
      <c r="J96" s="11">
        <f t="shared" si="14"/>
        <v>151717.44034348705</v>
      </c>
      <c r="K96" s="6"/>
      <c r="L96" s="6"/>
    </row>
    <row r="97" spans="2:12" ht="12.75">
      <c r="B97" s="47">
        <f t="shared" si="15"/>
        <v>82</v>
      </c>
      <c r="C97" s="48">
        <f t="shared" si="9"/>
        <v>41913</v>
      </c>
      <c r="D97" s="49">
        <f t="shared" si="16"/>
        <v>151717.44034348705</v>
      </c>
      <c r="E97" s="49">
        <f t="shared" si="10"/>
        <v>1276.120074555293</v>
      </c>
      <c r="F97" s="12">
        <f t="shared" si="11"/>
        <v>0</v>
      </c>
      <c r="G97" s="11">
        <f t="shared" si="12"/>
        <v>1276.120074555293</v>
      </c>
      <c r="H97" s="11">
        <f t="shared" si="13"/>
        <v>694.5365532385928</v>
      </c>
      <c r="I97" s="11">
        <f t="shared" si="17"/>
        <v>581.5835213167003</v>
      </c>
      <c r="J97" s="11">
        <f t="shared" si="14"/>
        <v>151022.90379024844</v>
      </c>
      <c r="K97" s="6"/>
      <c r="L97" s="6"/>
    </row>
    <row r="98" spans="2:12" ht="12.75">
      <c r="B98" s="47">
        <f t="shared" si="15"/>
        <v>83</v>
      </c>
      <c r="C98" s="48">
        <f t="shared" si="9"/>
        <v>41944</v>
      </c>
      <c r="D98" s="49">
        <f t="shared" si="16"/>
        <v>151022.90379024844</v>
      </c>
      <c r="E98" s="49">
        <f t="shared" si="10"/>
        <v>1276.120074555293</v>
      </c>
      <c r="F98" s="12">
        <f t="shared" si="11"/>
        <v>0</v>
      </c>
      <c r="G98" s="11">
        <f t="shared" si="12"/>
        <v>1276.120074555293</v>
      </c>
      <c r="H98" s="11">
        <f t="shared" si="13"/>
        <v>697.1989433593407</v>
      </c>
      <c r="I98" s="11">
        <f t="shared" si="17"/>
        <v>578.9211311959524</v>
      </c>
      <c r="J98" s="11">
        <f t="shared" si="14"/>
        <v>150325.7048468891</v>
      </c>
      <c r="K98" s="6"/>
      <c r="L98" s="6"/>
    </row>
    <row r="99" spans="2:12" ht="12.75">
      <c r="B99" s="47">
        <f t="shared" si="15"/>
        <v>84</v>
      </c>
      <c r="C99" s="48">
        <f t="shared" si="9"/>
        <v>41974</v>
      </c>
      <c r="D99" s="49">
        <f t="shared" si="16"/>
        <v>150325.7048468891</v>
      </c>
      <c r="E99" s="49">
        <f t="shared" si="10"/>
        <v>1276.120074555293</v>
      </c>
      <c r="F99" s="12">
        <f t="shared" si="11"/>
        <v>0</v>
      </c>
      <c r="G99" s="11">
        <f t="shared" si="12"/>
        <v>1276.120074555293</v>
      </c>
      <c r="H99" s="11">
        <f t="shared" si="13"/>
        <v>699.8715393088848</v>
      </c>
      <c r="I99" s="11">
        <f t="shared" si="17"/>
        <v>576.2485352464082</v>
      </c>
      <c r="J99" s="11">
        <f t="shared" si="14"/>
        <v>149625.8333075802</v>
      </c>
      <c r="K99" s="6"/>
      <c r="L99" s="6"/>
    </row>
    <row r="100" spans="2:12" ht="12.75">
      <c r="B100" s="47">
        <f t="shared" si="15"/>
        <v>85</v>
      </c>
      <c r="C100" s="48">
        <f t="shared" si="9"/>
        <v>42005</v>
      </c>
      <c r="D100" s="49">
        <f t="shared" si="16"/>
        <v>149625.8333075802</v>
      </c>
      <c r="E100" s="49">
        <f t="shared" si="10"/>
        <v>1276.120074555293</v>
      </c>
      <c r="F100" s="12">
        <f t="shared" si="11"/>
        <v>0</v>
      </c>
      <c r="G100" s="11">
        <f t="shared" si="12"/>
        <v>1276.120074555293</v>
      </c>
      <c r="H100" s="11">
        <f t="shared" si="13"/>
        <v>702.5543802095689</v>
      </c>
      <c r="I100" s="11">
        <f t="shared" si="17"/>
        <v>573.5656943457242</v>
      </c>
      <c r="J100" s="11">
        <f t="shared" si="14"/>
        <v>148923.27892737064</v>
      </c>
      <c r="K100" s="6"/>
      <c r="L100" s="6"/>
    </row>
    <row r="101" spans="2:12" ht="12.75">
      <c r="B101" s="47">
        <f t="shared" si="15"/>
        <v>86</v>
      </c>
      <c r="C101" s="48">
        <f t="shared" si="9"/>
        <v>42036</v>
      </c>
      <c r="D101" s="49">
        <f t="shared" si="16"/>
        <v>148923.27892737064</v>
      </c>
      <c r="E101" s="49">
        <f t="shared" si="10"/>
        <v>1276.120074555293</v>
      </c>
      <c r="F101" s="12">
        <f t="shared" si="11"/>
        <v>0</v>
      </c>
      <c r="G101" s="11">
        <f t="shared" si="12"/>
        <v>1276.120074555293</v>
      </c>
      <c r="H101" s="11">
        <f t="shared" si="13"/>
        <v>705.2475053337056</v>
      </c>
      <c r="I101" s="11">
        <f t="shared" si="17"/>
        <v>570.8725692215875</v>
      </c>
      <c r="J101" s="11">
        <f t="shared" si="14"/>
        <v>148218.03142203693</v>
      </c>
      <c r="K101" s="6"/>
      <c r="L101" s="6"/>
    </row>
    <row r="102" spans="2:12" ht="12.75">
      <c r="B102" s="47">
        <f t="shared" si="15"/>
        <v>87</v>
      </c>
      <c r="C102" s="48">
        <f t="shared" si="9"/>
        <v>42064</v>
      </c>
      <c r="D102" s="49">
        <f t="shared" si="16"/>
        <v>148218.03142203693</v>
      </c>
      <c r="E102" s="49">
        <f t="shared" si="10"/>
        <v>1276.120074555293</v>
      </c>
      <c r="F102" s="12">
        <f t="shared" si="11"/>
        <v>0</v>
      </c>
      <c r="G102" s="11">
        <f t="shared" si="12"/>
        <v>1276.120074555293</v>
      </c>
      <c r="H102" s="11">
        <f t="shared" si="13"/>
        <v>707.9509541041515</v>
      </c>
      <c r="I102" s="11">
        <f t="shared" si="17"/>
        <v>568.1691204511416</v>
      </c>
      <c r="J102" s="11">
        <f t="shared" si="14"/>
        <v>147510.08046793277</v>
      </c>
      <c r="K102" s="6"/>
      <c r="L102" s="6"/>
    </row>
    <row r="103" spans="2:12" ht="12.75">
      <c r="B103" s="47">
        <f t="shared" si="15"/>
        <v>88</v>
      </c>
      <c r="C103" s="48">
        <f t="shared" si="9"/>
        <v>42095</v>
      </c>
      <c r="D103" s="49">
        <f t="shared" si="16"/>
        <v>147510.08046793277</v>
      </c>
      <c r="E103" s="49">
        <f t="shared" si="10"/>
        <v>1276.120074555293</v>
      </c>
      <c r="F103" s="12">
        <f t="shared" si="11"/>
        <v>0</v>
      </c>
      <c r="G103" s="11">
        <f t="shared" si="12"/>
        <v>1276.120074555293</v>
      </c>
      <c r="H103" s="11">
        <f t="shared" si="13"/>
        <v>710.6647660948842</v>
      </c>
      <c r="I103" s="11">
        <f t="shared" si="17"/>
        <v>565.4553084604089</v>
      </c>
      <c r="J103" s="11">
        <f t="shared" si="14"/>
        <v>146799.4157018379</v>
      </c>
      <c r="K103" s="6"/>
      <c r="L103" s="6"/>
    </row>
    <row r="104" spans="2:12" ht="12.75">
      <c r="B104" s="47">
        <f t="shared" si="15"/>
        <v>89</v>
      </c>
      <c r="C104" s="48">
        <f t="shared" si="9"/>
        <v>42125</v>
      </c>
      <c r="D104" s="49">
        <f t="shared" si="16"/>
        <v>146799.4157018379</v>
      </c>
      <c r="E104" s="49">
        <f t="shared" si="10"/>
        <v>1276.120074555293</v>
      </c>
      <c r="F104" s="12">
        <f t="shared" si="11"/>
        <v>0</v>
      </c>
      <c r="G104" s="11">
        <f t="shared" si="12"/>
        <v>1276.120074555293</v>
      </c>
      <c r="H104" s="11">
        <f t="shared" si="13"/>
        <v>713.3889810315811</v>
      </c>
      <c r="I104" s="11">
        <f t="shared" si="17"/>
        <v>562.7310935237119</v>
      </c>
      <c r="J104" s="11">
        <f t="shared" si="14"/>
        <v>146086.02672080632</v>
      </c>
      <c r="K104" s="6"/>
      <c r="L104" s="6"/>
    </row>
    <row r="105" spans="2:12" ht="12.75">
      <c r="B105" s="47">
        <f t="shared" si="15"/>
        <v>90</v>
      </c>
      <c r="C105" s="48">
        <f t="shared" si="9"/>
        <v>42156</v>
      </c>
      <c r="D105" s="49">
        <f t="shared" si="16"/>
        <v>146086.02672080632</v>
      </c>
      <c r="E105" s="49">
        <f t="shared" si="10"/>
        <v>1276.120074555293</v>
      </c>
      <c r="F105" s="12">
        <f t="shared" si="11"/>
        <v>0</v>
      </c>
      <c r="G105" s="11">
        <f t="shared" si="12"/>
        <v>1276.120074555293</v>
      </c>
      <c r="H105" s="11">
        <f t="shared" si="13"/>
        <v>716.1236387922022</v>
      </c>
      <c r="I105" s="11">
        <f t="shared" si="17"/>
        <v>559.9964357630909</v>
      </c>
      <c r="J105" s="11">
        <f t="shared" si="14"/>
        <v>145369.90308201412</v>
      </c>
      <c r="K105" s="6"/>
      <c r="L105" s="6"/>
    </row>
    <row r="106" spans="2:12" ht="12.75">
      <c r="B106" s="47">
        <f t="shared" si="15"/>
        <v>91</v>
      </c>
      <c r="C106" s="48">
        <f t="shared" si="9"/>
        <v>42186</v>
      </c>
      <c r="D106" s="49">
        <f t="shared" si="16"/>
        <v>145369.90308201412</v>
      </c>
      <c r="E106" s="49">
        <f t="shared" si="10"/>
        <v>1276.120074555293</v>
      </c>
      <c r="F106" s="12">
        <f t="shared" si="11"/>
        <v>0</v>
      </c>
      <c r="G106" s="11">
        <f t="shared" si="12"/>
        <v>1276.120074555293</v>
      </c>
      <c r="H106" s="11">
        <f t="shared" si="13"/>
        <v>718.8687794075723</v>
      </c>
      <c r="I106" s="11">
        <f t="shared" si="17"/>
        <v>557.2512951477207</v>
      </c>
      <c r="J106" s="11">
        <f t="shared" si="14"/>
        <v>144651.03430260654</v>
      </c>
      <c r="K106" s="6"/>
      <c r="L106" s="6"/>
    </row>
    <row r="107" spans="2:12" ht="12.75">
      <c r="B107" s="47">
        <f t="shared" si="15"/>
        <v>92</v>
      </c>
      <c r="C107" s="48">
        <f t="shared" si="9"/>
        <v>42217</v>
      </c>
      <c r="D107" s="49">
        <f t="shared" si="16"/>
        <v>144651.03430260654</v>
      </c>
      <c r="E107" s="49">
        <f t="shared" si="10"/>
        <v>1276.120074555293</v>
      </c>
      <c r="F107" s="12">
        <f t="shared" si="11"/>
        <v>0</v>
      </c>
      <c r="G107" s="11">
        <f t="shared" si="12"/>
        <v>1276.120074555293</v>
      </c>
      <c r="H107" s="11">
        <f t="shared" si="13"/>
        <v>721.624443061968</v>
      </c>
      <c r="I107" s="11">
        <f t="shared" si="17"/>
        <v>554.495631493325</v>
      </c>
      <c r="J107" s="11">
        <f t="shared" si="14"/>
        <v>143929.40985954457</v>
      </c>
      <c r="K107" s="6"/>
      <c r="L107" s="6"/>
    </row>
    <row r="108" spans="2:12" ht="12.75">
      <c r="B108" s="47">
        <f t="shared" si="15"/>
        <v>93</v>
      </c>
      <c r="C108" s="48">
        <f t="shared" si="9"/>
        <v>42248</v>
      </c>
      <c r="D108" s="49">
        <f t="shared" si="16"/>
        <v>143929.40985954457</v>
      </c>
      <c r="E108" s="49">
        <f t="shared" si="10"/>
        <v>1276.120074555293</v>
      </c>
      <c r="F108" s="12">
        <f t="shared" si="11"/>
        <v>0</v>
      </c>
      <c r="G108" s="11">
        <f t="shared" si="12"/>
        <v>1276.120074555293</v>
      </c>
      <c r="H108" s="11">
        <f t="shared" si="13"/>
        <v>724.3906700937056</v>
      </c>
      <c r="I108" s="11">
        <f t="shared" si="17"/>
        <v>551.7294044615875</v>
      </c>
      <c r="J108" s="11">
        <f t="shared" si="14"/>
        <v>143205.01918945086</v>
      </c>
      <c r="K108" s="6"/>
      <c r="L108" s="6"/>
    </row>
    <row r="109" spans="2:12" ht="12.75">
      <c r="B109" s="47">
        <f t="shared" si="15"/>
        <v>94</v>
      </c>
      <c r="C109" s="48">
        <f t="shared" si="9"/>
        <v>42278</v>
      </c>
      <c r="D109" s="49">
        <f t="shared" si="16"/>
        <v>143205.01918945086</v>
      </c>
      <c r="E109" s="49">
        <f t="shared" si="10"/>
        <v>1276.120074555293</v>
      </c>
      <c r="F109" s="12">
        <f t="shared" si="11"/>
        <v>0</v>
      </c>
      <c r="G109" s="11">
        <f t="shared" si="12"/>
        <v>1276.120074555293</v>
      </c>
      <c r="H109" s="11">
        <f t="shared" si="13"/>
        <v>727.1675009957314</v>
      </c>
      <c r="I109" s="11">
        <f t="shared" si="17"/>
        <v>548.9525735595616</v>
      </c>
      <c r="J109" s="11">
        <f t="shared" si="14"/>
        <v>142477.85168845512</v>
      </c>
      <c r="K109" s="6"/>
      <c r="L109" s="6"/>
    </row>
    <row r="110" spans="2:12" ht="12.75">
      <c r="B110" s="47">
        <f t="shared" si="15"/>
        <v>95</v>
      </c>
      <c r="C110" s="48">
        <f t="shared" si="9"/>
        <v>42309</v>
      </c>
      <c r="D110" s="49">
        <f t="shared" si="16"/>
        <v>142477.85168845512</v>
      </c>
      <c r="E110" s="49">
        <f t="shared" si="10"/>
        <v>1276.120074555293</v>
      </c>
      <c r="F110" s="12">
        <f t="shared" si="11"/>
        <v>0</v>
      </c>
      <c r="G110" s="11">
        <f t="shared" si="12"/>
        <v>1276.120074555293</v>
      </c>
      <c r="H110" s="11">
        <f t="shared" si="13"/>
        <v>729.9549764162151</v>
      </c>
      <c r="I110" s="11">
        <f t="shared" si="17"/>
        <v>546.1650981390779</v>
      </c>
      <c r="J110" s="11">
        <f t="shared" si="14"/>
        <v>141747.8967120389</v>
      </c>
      <c r="K110" s="6"/>
      <c r="L110" s="6"/>
    </row>
    <row r="111" spans="2:12" ht="12.75">
      <c r="B111" s="47">
        <f t="shared" si="15"/>
        <v>96</v>
      </c>
      <c r="C111" s="48">
        <f t="shared" si="9"/>
        <v>42339</v>
      </c>
      <c r="D111" s="49">
        <f t="shared" si="16"/>
        <v>141747.8967120389</v>
      </c>
      <c r="E111" s="49">
        <f t="shared" si="10"/>
        <v>1276.120074555293</v>
      </c>
      <c r="F111" s="12">
        <f t="shared" si="11"/>
        <v>0</v>
      </c>
      <c r="G111" s="11">
        <f t="shared" si="12"/>
        <v>1276.120074555293</v>
      </c>
      <c r="H111" s="11">
        <f t="shared" si="13"/>
        <v>732.753137159144</v>
      </c>
      <c r="I111" s="11">
        <f t="shared" si="17"/>
        <v>543.3669373961491</v>
      </c>
      <c r="J111" s="11">
        <f t="shared" si="14"/>
        <v>141015.14357487977</v>
      </c>
      <c r="K111" s="6"/>
      <c r="L111" s="6"/>
    </row>
    <row r="112" spans="2:12" ht="12.75">
      <c r="B112" s="47">
        <f t="shared" si="15"/>
        <v>97</v>
      </c>
      <c r="C112" s="48">
        <f t="shared" si="9"/>
        <v>42370</v>
      </c>
      <c r="D112" s="49">
        <f t="shared" si="16"/>
        <v>141015.14357487977</v>
      </c>
      <c r="E112" s="49">
        <f t="shared" si="10"/>
        <v>1276.120074555293</v>
      </c>
      <c r="F112" s="12">
        <f t="shared" si="11"/>
        <v>0</v>
      </c>
      <c r="G112" s="11">
        <f t="shared" si="12"/>
        <v>1276.120074555293</v>
      </c>
      <c r="H112" s="11">
        <f t="shared" si="13"/>
        <v>735.5620241849207</v>
      </c>
      <c r="I112" s="11">
        <f t="shared" si="17"/>
        <v>540.5580503703724</v>
      </c>
      <c r="J112" s="11">
        <f t="shared" si="14"/>
        <v>140279.58155069486</v>
      </c>
      <c r="K112" s="6"/>
      <c r="L112" s="6"/>
    </row>
    <row r="113" spans="2:12" ht="12.75">
      <c r="B113" s="47">
        <f t="shared" si="15"/>
        <v>98</v>
      </c>
      <c r="C113" s="48">
        <f t="shared" si="9"/>
        <v>42401</v>
      </c>
      <c r="D113" s="49">
        <f t="shared" si="16"/>
        <v>140279.58155069486</v>
      </c>
      <c r="E113" s="49">
        <f t="shared" si="10"/>
        <v>1276.120074555293</v>
      </c>
      <c r="F113" s="12">
        <f t="shared" si="11"/>
        <v>0</v>
      </c>
      <c r="G113" s="11">
        <f t="shared" si="12"/>
        <v>1276.120074555293</v>
      </c>
      <c r="H113" s="11">
        <f t="shared" si="13"/>
        <v>738.3816786109628</v>
      </c>
      <c r="I113" s="11">
        <f t="shared" si="17"/>
        <v>537.7383959443303</v>
      </c>
      <c r="J113" s="11">
        <f t="shared" si="14"/>
        <v>139541.1998720839</v>
      </c>
      <c r="K113" s="6"/>
      <c r="L113" s="6"/>
    </row>
    <row r="114" spans="2:12" ht="12.75">
      <c r="B114" s="47">
        <f t="shared" si="15"/>
        <v>99</v>
      </c>
      <c r="C114" s="48">
        <f t="shared" si="9"/>
        <v>42430</v>
      </c>
      <c r="D114" s="49">
        <f t="shared" si="16"/>
        <v>139541.1998720839</v>
      </c>
      <c r="E114" s="49">
        <f t="shared" si="10"/>
        <v>1276.120074555293</v>
      </c>
      <c r="F114" s="12">
        <f t="shared" si="11"/>
        <v>0</v>
      </c>
      <c r="G114" s="11">
        <f t="shared" si="12"/>
        <v>1276.120074555293</v>
      </c>
      <c r="H114" s="11">
        <f t="shared" si="13"/>
        <v>741.2121417123047</v>
      </c>
      <c r="I114" s="11">
        <f t="shared" si="17"/>
        <v>534.9079328429883</v>
      </c>
      <c r="J114" s="11">
        <f t="shared" si="14"/>
        <v>138799.9877303716</v>
      </c>
      <c r="K114" s="6"/>
      <c r="L114" s="6"/>
    </row>
    <row r="115" spans="2:12" ht="12.75">
      <c r="B115" s="47">
        <f t="shared" si="15"/>
        <v>100</v>
      </c>
      <c r="C115" s="48">
        <f t="shared" si="9"/>
        <v>42461</v>
      </c>
      <c r="D115" s="49">
        <f t="shared" si="16"/>
        <v>138799.9877303716</v>
      </c>
      <c r="E115" s="49">
        <f t="shared" si="10"/>
        <v>1276.120074555293</v>
      </c>
      <c r="F115" s="12">
        <f t="shared" si="11"/>
        <v>0</v>
      </c>
      <c r="G115" s="11">
        <f t="shared" si="12"/>
        <v>1276.120074555293</v>
      </c>
      <c r="H115" s="11">
        <f t="shared" si="13"/>
        <v>744.0534549222019</v>
      </c>
      <c r="I115" s="11">
        <f t="shared" si="17"/>
        <v>532.0666196330911</v>
      </c>
      <c r="J115" s="11">
        <f t="shared" si="14"/>
        <v>138055.9342754494</v>
      </c>
      <c r="K115" s="6"/>
      <c r="L115" s="6"/>
    </row>
    <row r="116" spans="2:12" ht="12.75">
      <c r="B116" s="47">
        <f t="shared" si="15"/>
        <v>101</v>
      </c>
      <c r="C116" s="48">
        <f t="shared" si="9"/>
        <v>42491</v>
      </c>
      <c r="D116" s="49">
        <f t="shared" si="16"/>
        <v>138055.9342754494</v>
      </c>
      <c r="E116" s="49">
        <f t="shared" si="10"/>
        <v>1276.120074555293</v>
      </c>
      <c r="F116" s="12">
        <f t="shared" si="11"/>
        <v>0</v>
      </c>
      <c r="G116" s="11">
        <f t="shared" si="12"/>
        <v>1276.120074555293</v>
      </c>
      <c r="H116" s="11">
        <f t="shared" si="13"/>
        <v>746.905659832737</v>
      </c>
      <c r="I116" s="11">
        <f t="shared" si="17"/>
        <v>529.2144147225561</v>
      </c>
      <c r="J116" s="11">
        <f t="shared" si="14"/>
        <v>137309.02861561667</v>
      </c>
      <c r="K116" s="6"/>
      <c r="L116" s="6"/>
    </row>
    <row r="117" spans="2:12" ht="12.75">
      <c r="B117" s="47">
        <f t="shared" si="15"/>
        <v>102</v>
      </c>
      <c r="C117" s="48">
        <f t="shared" si="9"/>
        <v>42522</v>
      </c>
      <c r="D117" s="49">
        <f t="shared" si="16"/>
        <v>137309.02861561667</v>
      </c>
      <c r="E117" s="49">
        <f t="shared" si="10"/>
        <v>1276.120074555293</v>
      </c>
      <c r="F117" s="12">
        <f t="shared" si="11"/>
        <v>0</v>
      </c>
      <c r="G117" s="11">
        <f t="shared" si="12"/>
        <v>1276.120074555293</v>
      </c>
      <c r="H117" s="11">
        <f t="shared" si="13"/>
        <v>749.7687981954292</v>
      </c>
      <c r="I117" s="11">
        <f t="shared" si="17"/>
        <v>526.3512763598638</v>
      </c>
      <c r="J117" s="11">
        <f t="shared" si="14"/>
        <v>136559.25981742123</v>
      </c>
      <c r="K117" s="6"/>
      <c r="L117" s="6"/>
    </row>
    <row r="118" spans="2:12" ht="12.75">
      <c r="B118" s="47">
        <f t="shared" si="15"/>
        <v>103</v>
      </c>
      <c r="C118" s="48">
        <f t="shared" si="9"/>
        <v>42552</v>
      </c>
      <c r="D118" s="49">
        <f t="shared" si="16"/>
        <v>136559.25981742123</v>
      </c>
      <c r="E118" s="49">
        <f t="shared" si="10"/>
        <v>1276.120074555293</v>
      </c>
      <c r="F118" s="12">
        <f t="shared" si="11"/>
        <v>0</v>
      </c>
      <c r="G118" s="11">
        <f t="shared" si="12"/>
        <v>1276.120074555293</v>
      </c>
      <c r="H118" s="11">
        <f t="shared" si="13"/>
        <v>752.642911921845</v>
      </c>
      <c r="I118" s="11">
        <f t="shared" si="17"/>
        <v>523.4771626334481</v>
      </c>
      <c r="J118" s="11">
        <f t="shared" si="14"/>
        <v>135806.6169054994</v>
      </c>
      <c r="K118" s="6"/>
      <c r="L118" s="6"/>
    </row>
    <row r="119" spans="2:12" ht="12.75">
      <c r="B119" s="47">
        <f t="shared" si="15"/>
        <v>104</v>
      </c>
      <c r="C119" s="48">
        <f t="shared" si="9"/>
        <v>42583</v>
      </c>
      <c r="D119" s="49">
        <f t="shared" si="16"/>
        <v>135806.6169054994</v>
      </c>
      <c r="E119" s="49">
        <f t="shared" si="10"/>
        <v>1276.120074555293</v>
      </c>
      <c r="F119" s="12">
        <f t="shared" si="11"/>
        <v>0</v>
      </c>
      <c r="G119" s="11">
        <f t="shared" si="12"/>
        <v>1276.120074555293</v>
      </c>
      <c r="H119" s="11">
        <f t="shared" si="13"/>
        <v>755.5280430842121</v>
      </c>
      <c r="I119" s="11">
        <f t="shared" si="17"/>
        <v>520.592031471081</v>
      </c>
      <c r="J119" s="11">
        <f t="shared" si="14"/>
        <v>135051.08886241517</v>
      </c>
      <c r="K119" s="6"/>
      <c r="L119" s="6"/>
    </row>
    <row r="120" spans="2:12" ht="12.75">
      <c r="B120" s="47">
        <f t="shared" si="15"/>
        <v>105</v>
      </c>
      <c r="C120" s="48">
        <f t="shared" si="9"/>
        <v>42614</v>
      </c>
      <c r="D120" s="49">
        <f t="shared" si="16"/>
        <v>135051.08886241517</v>
      </c>
      <c r="E120" s="49">
        <f t="shared" si="10"/>
        <v>1276.120074555293</v>
      </c>
      <c r="F120" s="12">
        <f t="shared" si="11"/>
        <v>0</v>
      </c>
      <c r="G120" s="11">
        <f t="shared" si="12"/>
        <v>1276.120074555293</v>
      </c>
      <c r="H120" s="11">
        <f t="shared" si="13"/>
        <v>758.424233916035</v>
      </c>
      <c r="I120" s="11">
        <f t="shared" si="17"/>
        <v>517.6958406392581</v>
      </c>
      <c r="J120" s="11">
        <f t="shared" si="14"/>
        <v>134292.66462849913</v>
      </c>
      <c r="K120" s="6"/>
      <c r="L120" s="6"/>
    </row>
    <row r="121" spans="2:12" ht="12.75">
      <c r="B121" s="47">
        <f t="shared" si="15"/>
        <v>106</v>
      </c>
      <c r="C121" s="48">
        <f t="shared" si="9"/>
        <v>42644</v>
      </c>
      <c r="D121" s="49">
        <f t="shared" si="16"/>
        <v>134292.66462849913</v>
      </c>
      <c r="E121" s="49">
        <f t="shared" si="10"/>
        <v>1276.120074555293</v>
      </c>
      <c r="F121" s="12">
        <f t="shared" si="11"/>
        <v>0</v>
      </c>
      <c r="G121" s="11">
        <f t="shared" si="12"/>
        <v>1276.120074555293</v>
      </c>
      <c r="H121" s="11">
        <f t="shared" si="13"/>
        <v>761.331526812713</v>
      </c>
      <c r="I121" s="11">
        <f t="shared" si="17"/>
        <v>514.78854774258</v>
      </c>
      <c r="J121" s="11">
        <f t="shared" si="14"/>
        <v>133531.3331016864</v>
      </c>
      <c r="K121" s="6"/>
      <c r="L121" s="6"/>
    </row>
    <row r="122" spans="2:12" ht="12.75">
      <c r="B122" s="47">
        <f t="shared" si="15"/>
        <v>107</v>
      </c>
      <c r="C122" s="48">
        <f t="shared" si="9"/>
        <v>42675</v>
      </c>
      <c r="D122" s="49">
        <f t="shared" si="16"/>
        <v>133531.3331016864</v>
      </c>
      <c r="E122" s="49">
        <f t="shared" si="10"/>
        <v>1276.120074555293</v>
      </c>
      <c r="F122" s="12">
        <f t="shared" si="11"/>
        <v>0</v>
      </c>
      <c r="G122" s="11">
        <f t="shared" si="12"/>
        <v>1276.120074555293</v>
      </c>
      <c r="H122" s="11">
        <f t="shared" si="13"/>
        <v>764.2499643321619</v>
      </c>
      <c r="I122" s="11">
        <f t="shared" si="17"/>
        <v>511.87011022313123</v>
      </c>
      <c r="J122" s="11">
        <f t="shared" si="14"/>
        <v>132767.08313735426</v>
      </c>
      <c r="K122" s="6"/>
      <c r="L122" s="6"/>
    </row>
    <row r="123" spans="2:12" ht="12.75">
      <c r="B123" s="47">
        <f t="shared" si="15"/>
        <v>108</v>
      </c>
      <c r="C123" s="48">
        <f t="shared" si="9"/>
        <v>42705</v>
      </c>
      <c r="D123" s="49">
        <f t="shared" si="16"/>
        <v>132767.08313735426</v>
      </c>
      <c r="E123" s="49">
        <f t="shared" si="10"/>
        <v>1276.120074555293</v>
      </c>
      <c r="F123" s="12">
        <f t="shared" si="11"/>
        <v>0</v>
      </c>
      <c r="G123" s="11">
        <f t="shared" si="12"/>
        <v>1276.120074555293</v>
      </c>
      <c r="H123" s="11">
        <f t="shared" si="13"/>
        <v>767.179589195435</v>
      </c>
      <c r="I123" s="11">
        <f t="shared" si="17"/>
        <v>508.940485359858</v>
      </c>
      <c r="J123" s="11">
        <f t="shared" si="14"/>
        <v>131999.90354815882</v>
      </c>
      <c r="K123" s="6"/>
      <c r="L123" s="6"/>
    </row>
    <row r="124" spans="2:12" ht="12.75">
      <c r="B124" s="47">
        <f t="shared" si="15"/>
        <v>109</v>
      </c>
      <c r="C124" s="48">
        <f t="shared" si="9"/>
        <v>42736</v>
      </c>
      <c r="D124" s="49">
        <f t="shared" si="16"/>
        <v>131999.90354815882</v>
      </c>
      <c r="E124" s="49">
        <f t="shared" si="10"/>
        <v>1276.120074555293</v>
      </c>
      <c r="F124" s="12">
        <f t="shared" si="11"/>
        <v>0</v>
      </c>
      <c r="G124" s="11">
        <f t="shared" si="12"/>
        <v>1276.120074555293</v>
      </c>
      <c r="H124" s="11">
        <f t="shared" si="13"/>
        <v>770.1204442873509</v>
      </c>
      <c r="I124" s="11">
        <f t="shared" si="17"/>
        <v>505.99963026794217</v>
      </c>
      <c r="J124" s="11">
        <f t="shared" si="14"/>
        <v>131229.78310387148</v>
      </c>
      <c r="K124" s="6"/>
      <c r="L124" s="6"/>
    </row>
    <row r="125" spans="2:12" ht="12.75">
      <c r="B125" s="47">
        <f t="shared" si="15"/>
        <v>110</v>
      </c>
      <c r="C125" s="48">
        <f t="shared" si="9"/>
        <v>42767</v>
      </c>
      <c r="D125" s="49">
        <f t="shared" si="16"/>
        <v>131229.78310387148</v>
      </c>
      <c r="E125" s="49">
        <f t="shared" si="10"/>
        <v>1276.120074555293</v>
      </c>
      <c r="F125" s="12">
        <f t="shared" si="11"/>
        <v>0</v>
      </c>
      <c r="G125" s="11">
        <f t="shared" si="12"/>
        <v>1276.120074555293</v>
      </c>
      <c r="H125" s="11">
        <f t="shared" si="13"/>
        <v>773.072572657119</v>
      </c>
      <c r="I125" s="11">
        <f t="shared" si="17"/>
        <v>503.047501898174</v>
      </c>
      <c r="J125" s="11">
        <f t="shared" si="14"/>
        <v>130456.71053121435</v>
      </c>
      <c r="K125" s="6"/>
      <c r="L125" s="6"/>
    </row>
    <row r="126" spans="2:12" ht="12.75">
      <c r="B126" s="47">
        <f t="shared" si="15"/>
        <v>111</v>
      </c>
      <c r="C126" s="48">
        <f t="shared" si="9"/>
        <v>42795</v>
      </c>
      <c r="D126" s="49">
        <f t="shared" si="16"/>
        <v>130456.71053121435</v>
      </c>
      <c r="E126" s="49">
        <f t="shared" si="10"/>
        <v>1276.120074555293</v>
      </c>
      <c r="F126" s="12">
        <f t="shared" si="11"/>
        <v>0</v>
      </c>
      <c r="G126" s="11">
        <f t="shared" si="12"/>
        <v>1276.120074555293</v>
      </c>
      <c r="H126" s="11">
        <f t="shared" si="13"/>
        <v>776.0360175189714</v>
      </c>
      <c r="I126" s="11">
        <f t="shared" si="17"/>
        <v>500.08405703632167</v>
      </c>
      <c r="J126" s="11">
        <f t="shared" si="14"/>
        <v>129680.67451369538</v>
      </c>
      <c r="K126" s="6"/>
      <c r="L126" s="6"/>
    </row>
    <row r="127" spans="2:12" ht="12.75">
      <c r="B127" s="47">
        <f t="shared" si="15"/>
        <v>112</v>
      </c>
      <c r="C127" s="48">
        <f t="shared" si="9"/>
        <v>42826</v>
      </c>
      <c r="D127" s="49">
        <f t="shared" si="16"/>
        <v>129680.67451369538</v>
      </c>
      <c r="E127" s="49">
        <f t="shared" si="10"/>
        <v>1276.120074555293</v>
      </c>
      <c r="F127" s="12">
        <f t="shared" si="11"/>
        <v>0</v>
      </c>
      <c r="G127" s="11">
        <f t="shared" si="12"/>
        <v>1276.120074555293</v>
      </c>
      <c r="H127" s="11">
        <f t="shared" si="13"/>
        <v>779.010822252794</v>
      </c>
      <c r="I127" s="11">
        <f t="shared" si="17"/>
        <v>497.109252302499</v>
      </c>
      <c r="J127" s="11">
        <f t="shared" si="14"/>
        <v>128901.66369144259</v>
      </c>
      <c r="K127" s="6"/>
      <c r="L127" s="6"/>
    </row>
    <row r="128" spans="2:12" ht="12.75">
      <c r="B128" s="47">
        <f t="shared" si="15"/>
        <v>113</v>
      </c>
      <c r="C128" s="48">
        <f t="shared" si="9"/>
        <v>42856</v>
      </c>
      <c r="D128" s="49">
        <f t="shared" si="16"/>
        <v>128901.66369144259</v>
      </c>
      <c r="E128" s="49">
        <f t="shared" si="10"/>
        <v>1276.120074555293</v>
      </c>
      <c r="F128" s="12">
        <f t="shared" si="11"/>
        <v>0</v>
      </c>
      <c r="G128" s="11">
        <f t="shared" si="12"/>
        <v>1276.120074555293</v>
      </c>
      <c r="H128" s="11">
        <f t="shared" si="13"/>
        <v>781.9970304047631</v>
      </c>
      <c r="I128" s="11">
        <f t="shared" si="17"/>
        <v>494.12304415052995</v>
      </c>
      <c r="J128" s="11">
        <f t="shared" si="14"/>
        <v>128119.66666103783</v>
      </c>
      <c r="K128" s="6"/>
      <c r="L128" s="6"/>
    </row>
    <row r="129" spans="2:12" ht="12.75">
      <c r="B129" s="47">
        <f t="shared" si="15"/>
        <v>114</v>
      </c>
      <c r="C129" s="48">
        <f t="shared" si="9"/>
        <v>42887</v>
      </c>
      <c r="D129" s="49">
        <f t="shared" si="16"/>
        <v>128119.66666103783</v>
      </c>
      <c r="E129" s="49">
        <f t="shared" si="10"/>
        <v>1276.120074555293</v>
      </c>
      <c r="F129" s="12">
        <f t="shared" si="11"/>
        <v>0</v>
      </c>
      <c r="G129" s="11">
        <f t="shared" si="12"/>
        <v>1276.120074555293</v>
      </c>
      <c r="H129" s="11">
        <f t="shared" si="13"/>
        <v>784.9946856879815</v>
      </c>
      <c r="I129" s="11">
        <f t="shared" si="17"/>
        <v>491.12538886731164</v>
      </c>
      <c r="J129" s="11">
        <f t="shared" si="14"/>
        <v>127334.67197534985</v>
      </c>
      <c r="K129" s="6"/>
      <c r="L129" s="6"/>
    </row>
    <row r="130" spans="2:12" ht="12.75">
      <c r="B130" s="47">
        <f t="shared" si="15"/>
        <v>115</v>
      </c>
      <c r="C130" s="48">
        <f t="shared" si="9"/>
        <v>42917</v>
      </c>
      <c r="D130" s="49">
        <f t="shared" si="16"/>
        <v>127334.67197534985</v>
      </c>
      <c r="E130" s="49">
        <f t="shared" si="10"/>
        <v>1276.120074555293</v>
      </c>
      <c r="F130" s="12">
        <f t="shared" si="11"/>
        <v>0</v>
      </c>
      <c r="G130" s="11">
        <f t="shared" si="12"/>
        <v>1276.120074555293</v>
      </c>
      <c r="H130" s="11">
        <f t="shared" si="13"/>
        <v>788.0038319831187</v>
      </c>
      <c r="I130" s="11">
        <f t="shared" si="17"/>
        <v>488.1162425721744</v>
      </c>
      <c r="J130" s="11">
        <f t="shared" si="14"/>
        <v>126546.66814336673</v>
      </c>
      <c r="K130" s="6"/>
      <c r="L130" s="6"/>
    </row>
    <row r="131" spans="2:12" ht="12.75">
      <c r="B131" s="47">
        <f t="shared" si="15"/>
        <v>116</v>
      </c>
      <c r="C131" s="48">
        <f t="shared" si="9"/>
        <v>42948</v>
      </c>
      <c r="D131" s="49">
        <f t="shared" si="16"/>
        <v>126546.66814336673</v>
      </c>
      <c r="E131" s="49">
        <f t="shared" si="10"/>
        <v>1276.120074555293</v>
      </c>
      <c r="F131" s="12">
        <f t="shared" si="11"/>
        <v>0</v>
      </c>
      <c r="G131" s="11">
        <f t="shared" si="12"/>
        <v>1276.120074555293</v>
      </c>
      <c r="H131" s="11">
        <f t="shared" si="13"/>
        <v>791.024513339054</v>
      </c>
      <c r="I131" s="11">
        <f t="shared" si="17"/>
        <v>485.0955612162391</v>
      </c>
      <c r="J131" s="11">
        <f t="shared" si="14"/>
        <v>125755.64363002767</v>
      </c>
      <c r="K131" s="6"/>
      <c r="L131" s="6"/>
    </row>
    <row r="132" spans="2:12" ht="12.75">
      <c r="B132" s="47">
        <f t="shared" si="15"/>
        <v>117</v>
      </c>
      <c r="C132" s="48">
        <f t="shared" si="9"/>
        <v>42979</v>
      </c>
      <c r="D132" s="49">
        <f t="shared" si="16"/>
        <v>125755.64363002767</v>
      </c>
      <c r="E132" s="49">
        <f t="shared" si="10"/>
        <v>1276.120074555293</v>
      </c>
      <c r="F132" s="12">
        <f t="shared" si="11"/>
        <v>0</v>
      </c>
      <c r="G132" s="11">
        <f t="shared" si="12"/>
        <v>1276.120074555293</v>
      </c>
      <c r="H132" s="11">
        <f t="shared" si="13"/>
        <v>794.0567739735204</v>
      </c>
      <c r="I132" s="11">
        <f t="shared" si="17"/>
        <v>482.0633005817727</v>
      </c>
      <c r="J132" s="11">
        <f t="shared" si="14"/>
        <v>124961.58685605414</v>
      </c>
      <c r="K132" s="6"/>
      <c r="L132" s="6"/>
    </row>
    <row r="133" spans="2:12" ht="12.75">
      <c r="B133" s="47">
        <f t="shared" si="15"/>
        <v>118</v>
      </c>
      <c r="C133" s="48">
        <f t="shared" si="9"/>
        <v>43009</v>
      </c>
      <c r="D133" s="49">
        <f t="shared" si="16"/>
        <v>124961.58685605414</v>
      </c>
      <c r="E133" s="49">
        <f t="shared" si="10"/>
        <v>1276.120074555293</v>
      </c>
      <c r="F133" s="12">
        <f t="shared" si="11"/>
        <v>0</v>
      </c>
      <c r="G133" s="11">
        <f t="shared" si="12"/>
        <v>1276.120074555293</v>
      </c>
      <c r="H133" s="11">
        <f t="shared" si="13"/>
        <v>797.1006582737523</v>
      </c>
      <c r="I133" s="11">
        <f t="shared" si="17"/>
        <v>479.0194162815408</v>
      </c>
      <c r="J133" s="11">
        <f t="shared" si="14"/>
        <v>124164.4861977804</v>
      </c>
      <c r="K133" s="6"/>
      <c r="L133" s="6"/>
    </row>
    <row r="134" spans="2:12" ht="12.75">
      <c r="B134" s="47">
        <f t="shared" si="15"/>
        <v>119</v>
      </c>
      <c r="C134" s="48">
        <f t="shared" si="9"/>
        <v>43040</v>
      </c>
      <c r="D134" s="49">
        <f t="shared" si="16"/>
        <v>124164.4861977804</v>
      </c>
      <c r="E134" s="49">
        <f t="shared" si="10"/>
        <v>1276.120074555293</v>
      </c>
      <c r="F134" s="12">
        <f t="shared" si="11"/>
        <v>0</v>
      </c>
      <c r="G134" s="11">
        <f t="shared" si="12"/>
        <v>1276.120074555293</v>
      </c>
      <c r="H134" s="11">
        <f t="shared" si="13"/>
        <v>800.1562107971349</v>
      </c>
      <c r="I134" s="11">
        <f t="shared" si="17"/>
        <v>475.96386375815814</v>
      </c>
      <c r="J134" s="11">
        <f t="shared" si="14"/>
        <v>123364.32998698326</v>
      </c>
      <c r="K134" s="6"/>
      <c r="L134" s="6"/>
    </row>
    <row r="135" spans="2:12" ht="12.75">
      <c r="B135" s="47">
        <f t="shared" si="15"/>
        <v>120</v>
      </c>
      <c r="C135" s="48">
        <f t="shared" si="9"/>
        <v>43070</v>
      </c>
      <c r="D135" s="49">
        <f t="shared" si="16"/>
        <v>123364.32998698326</v>
      </c>
      <c r="E135" s="49">
        <f t="shared" si="10"/>
        <v>1276.120074555293</v>
      </c>
      <c r="F135" s="12">
        <f t="shared" si="11"/>
        <v>0</v>
      </c>
      <c r="G135" s="11">
        <f t="shared" si="12"/>
        <v>1276.120074555293</v>
      </c>
      <c r="H135" s="11">
        <f t="shared" si="13"/>
        <v>803.2234762718572</v>
      </c>
      <c r="I135" s="11">
        <f t="shared" si="17"/>
        <v>472.8965982834358</v>
      </c>
      <c r="J135" s="11">
        <f t="shared" si="14"/>
        <v>122561.1065107114</v>
      </c>
      <c r="K135" s="6"/>
      <c r="L135" s="6"/>
    </row>
    <row r="136" spans="2:12" ht="12.75">
      <c r="B136" s="47">
        <f t="shared" si="15"/>
        <v>121</v>
      </c>
      <c r="C136" s="48">
        <f t="shared" si="9"/>
        <v>43101</v>
      </c>
      <c r="D136" s="49">
        <f t="shared" si="16"/>
        <v>122561.1065107114</v>
      </c>
      <c r="E136" s="49">
        <f t="shared" si="10"/>
        <v>1276.120074555293</v>
      </c>
      <c r="F136" s="12">
        <f t="shared" si="11"/>
        <v>0</v>
      </c>
      <c r="G136" s="11">
        <f t="shared" si="12"/>
        <v>1276.120074555293</v>
      </c>
      <c r="H136" s="11">
        <f t="shared" si="13"/>
        <v>806.3024995975661</v>
      </c>
      <c r="I136" s="11">
        <f t="shared" si="17"/>
        <v>469.817574957727</v>
      </c>
      <c r="J136" s="11">
        <f t="shared" si="14"/>
        <v>121754.80401111383</v>
      </c>
      <c r="K136" s="6"/>
      <c r="L136" s="6"/>
    </row>
    <row r="137" spans="2:12" ht="12.75">
      <c r="B137" s="47">
        <f t="shared" si="15"/>
        <v>122</v>
      </c>
      <c r="C137" s="48">
        <f t="shared" si="9"/>
        <v>43132</v>
      </c>
      <c r="D137" s="49">
        <f t="shared" si="16"/>
        <v>121754.80401111383</v>
      </c>
      <c r="E137" s="49">
        <f t="shared" si="10"/>
        <v>1276.120074555293</v>
      </c>
      <c r="F137" s="12">
        <f t="shared" si="11"/>
        <v>0</v>
      </c>
      <c r="G137" s="11">
        <f t="shared" si="12"/>
        <v>1276.120074555293</v>
      </c>
      <c r="H137" s="11">
        <f t="shared" si="13"/>
        <v>809.3933258460233</v>
      </c>
      <c r="I137" s="11">
        <f t="shared" si="17"/>
        <v>466.72674870926966</v>
      </c>
      <c r="J137" s="11">
        <f t="shared" si="14"/>
        <v>120945.41068526781</v>
      </c>
      <c r="K137" s="6"/>
      <c r="L137" s="6"/>
    </row>
    <row r="138" spans="2:12" ht="12.75">
      <c r="B138" s="47">
        <f t="shared" si="15"/>
        <v>123</v>
      </c>
      <c r="C138" s="48">
        <f t="shared" si="9"/>
        <v>43160</v>
      </c>
      <c r="D138" s="49">
        <f t="shared" si="16"/>
        <v>120945.41068526781</v>
      </c>
      <c r="E138" s="49">
        <f t="shared" si="10"/>
        <v>1276.120074555293</v>
      </c>
      <c r="F138" s="12">
        <f t="shared" si="11"/>
        <v>0</v>
      </c>
      <c r="G138" s="11">
        <f t="shared" si="12"/>
        <v>1276.120074555293</v>
      </c>
      <c r="H138" s="11">
        <f t="shared" si="13"/>
        <v>812.4960002617665</v>
      </c>
      <c r="I138" s="11">
        <f t="shared" si="17"/>
        <v>463.6240742935266</v>
      </c>
      <c r="J138" s="11">
        <f t="shared" si="14"/>
        <v>120132.91468500604</v>
      </c>
      <c r="K138" s="6"/>
      <c r="L138" s="6"/>
    </row>
    <row r="139" spans="2:12" ht="12.75">
      <c r="B139" s="47">
        <f t="shared" si="15"/>
        <v>124</v>
      </c>
      <c r="C139" s="48">
        <f t="shared" si="9"/>
        <v>43191</v>
      </c>
      <c r="D139" s="49">
        <f t="shared" si="16"/>
        <v>120132.91468500604</v>
      </c>
      <c r="E139" s="49">
        <f t="shared" si="10"/>
        <v>1276.120074555293</v>
      </c>
      <c r="F139" s="12">
        <f t="shared" si="11"/>
        <v>0</v>
      </c>
      <c r="G139" s="11">
        <f t="shared" si="12"/>
        <v>1276.120074555293</v>
      </c>
      <c r="H139" s="11">
        <f t="shared" si="13"/>
        <v>815.6105682627699</v>
      </c>
      <c r="I139" s="11">
        <f t="shared" si="17"/>
        <v>460.50950629252316</v>
      </c>
      <c r="J139" s="11">
        <f t="shared" si="14"/>
        <v>119317.30411674327</v>
      </c>
      <c r="K139" s="6"/>
      <c r="L139" s="6"/>
    </row>
    <row r="140" spans="2:12" ht="12.75">
      <c r="B140" s="47">
        <f t="shared" si="15"/>
        <v>125</v>
      </c>
      <c r="C140" s="48">
        <f t="shared" si="9"/>
        <v>43221</v>
      </c>
      <c r="D140" s="49">
        <f t="shared" si="16"/>
        <v>119317.30411674327</v>
      </c>
      <c r="E140" s="49">
        <f t="shared" si="10"/>
        <v>1276.120074555293</v>
      </c>
      <c r="F140" s="12">
        <f t="shared" si="11"/>
        <v>0</v>
      </c>
      <c r="G140" s="11">
        <f t="shared" si="12"/>
        <v>1276.120074555293</v>
      </c>
      <c r="H140" s="11">
        <f t="shared" si="13"/>
        <v>818.7370754411106</v>
      </c>
      <c r="I140" s="11">
        <f t="shared" si="17"/>
        <v>457.3829991141825</v>
      </c>
      <c r="J140" s="11">
        <f t="shared" si="14"/>
        <v>118498.56704130216</v>
      </c>
      <c r="K140" s="6"/>
      <c r="L140" s="6"/>
    </row>
    <row r="141" spans="2:12" ht="12.75">
      <c r="B141" s="47">
        <f t="shared" si="15"/>
        <v>126</v>
      </c>
      <c r="C141" s="48">
        <f t="shared" si="9"/>
        <v>43252</v>
      </c>
      <c r="D141" s="49">
        <f t="shared" si="16"/>
        <v>118498.56704130216</v>
      </c>
      <c r="E141" s="49">
        <f t="shared" si="10"/>
        <v>1276.120074555293</v>
      </c>
      <c r="F141" s="12">
        <f t="shared" si="11"/>
        <v>0</v>
      </c>
      <c r="G141" s="11">
        <f t="shared" si="12"/>
        <v>1276.120074555293</v>
      </c>
      <c r="H141" s="11">
        <f t="shared" si="13"/>
        <v>821.8755675636348</v>
      </c>
      <c r="I141" s="11">
        <f t="shared" si="17"/>
        <v>454.2445069916582</v>
      </c>
      <c r="J141" s="11">
        <f t="shared" si="14"/>
        <v>117676.69147373852</v>
      </c>
      <c r="K141" s="6"/>
      <c r="L141" s="6"/>
    </row>
    <row r="142" spans="2:12" ht="12.75">
      <c r="B142" s="47">
        <f t="shared" si="15"/>
        <v>127</v>
      </c>
      <c r="C142" s="48">
        <f t="shared" si="9"/>
        <v>43282</v>
      </c>
      <c r="D142" s="49">
        <f t="shared" si="16"/>
        <v>117676.69147373852</v>
      </c>
      <c r="E142" s="49">
        <f t="shared" si="10"/>
        <v>1276.120074555293</v>
      </c>
      <c r="F142" s="12">
        <f t="shared" si="11"/>
        <v>0</v>
      </c>
      <c r="G142" s="11">
        <f t="shared" si="12"/>
        <v>1276.120074555293</v>
      </c>
      <c r="H142" s="11">
        <f t="shared" si="13"/>
        <v>825.0260905726286</v>
      </c>
      <c r="I142" s="11">
        <f t="shared" si="17"/>
        <v>451.0939839826644</v>
      </c>
      <c r="J142" s="11">
        <f t="shared" si="14"/>
        <v>116851.66538316589</v>
      </c>
      <c r="K142" s="6"/>
      <c r="L142" s="6"/>
    </row>
    <row r="143" spans="2:12" ht="12.75">
      <c r="B143" s="47">
        <f t="shared" si="15"/>
        <v>128</v>
      </c>
      <c r="C143" s="48">
        <f t="shared" si="9"/>
        <v>43313</v>
      </c>
      <c r="D143" s="49">
        <f t="shared" si="16"/>
        <v>116851.66538316589</v>
      </c>
      <c r="E143" s="49">
        <f t="shared" si="10"/>
        <v>1276.120074555293</v>
      </c>
      <c r="F143" s="12">
        <f t="shared" si="11"/>
        <v>0</v>
      </c>
      <c r="G143" s="11">
        <f t="shared" si="12"/>
        <v>1276.120074555293</v>
      </c>
      <c r="H143" s="11">
        <f t="shared" si="13"/>
        <v>828.1886905864906</v>
      </c>
      <c r="I143" s="11">
        <f t="shared" si="17"/>
        <v>447.93138396880255</v>
      </c>
      <c r="J143" s="11">
        <f t="shared" si="14"/>
        <v>116023.4766925794</v>
      </c>
      <c r="K143" s="6"/>
      <c r="L143" s="6"/>
    </row>
    <row r="144" spans="2:12" ht="12.75">
      <c r="B144" s="47">
        <f t="shared" si="15"/>
        <v>129</v>
      </c>
      <c r="C144" s="48">
        <f aca="true" t="shared" si="18" ref="C144:C207">IF(Pay_Num&lt;&gt;"",DATE(YEAR(Loan_Start),MONTH(Loan_Start)+(Pay_Num)*12/Num_Pmt_Per_Year,DAY(Loan_Start)),"")</f>
        <v>43344</v>
      </c>
      <c r="D144" s="49">
        <f t="shared" si="16"/>
        <v>116023.4766925794</v>
      </c>
      <c r="E144" s="49">
        <f aca="true" t="shared" si="19" ref="E144:E207">IF(Pay_Num&lt;&gt;"",Scheduled_Monthly_Payment,"")</f>
        <v>1276.120074555293</v>
      </c>
      <c r="F144" s="12">
        <f aca="true" t="shared" si="20" ref="F144:F207">IF(AND(Pay_Num&lt;&gt;"",Sched_Pay+Scheduled_Extra_Payments&lt;Beg_Bal),Scheduled_Extra_Payments,IF(AND(Pay_Num&lt;&gt;"",Beg_Bal-Sched_Pay&gt;0),Beg_Bal-Sched_Pay,IF(Pay_Num&lt;&gt;"",0,"")))</f>
        <v>0</v>
      </c>
      <c r="G144" s="11">
        <f aca="true" t="shared" si="21" ref="G144:G207">IF(AND(Pay_Num&lt;&gt;"",Sched_Pay+Extra_Pay&lt;Beg_Bal),Sched_Pay+Extra_Pay,IF(Pay_Num&lt;&gt;"",Beg_Bal,""))</f>
        <v>1276.120074555293</v>
      </c>
      <c r="H144" s="11">
        <f aca="true" t="shared" si="22" ref="H144:H207">IF(Pay_Num&lt;&gt;"",Total_Pay-Int,"")</f>
        <v>831.3634139004055</v>
      </c>
      <c r="I144" s="11">
        <f t="shared" si="17"/>
        <v>444.75666065488764</v>
      </c>
      <c r="J144" s="11">
        <f aca="true" t="shared" si="23" ref="J144:J207">IF(AND(Pay_Num&lt;&gt;"",Sched_Pay+Extra_Pay&lt;Beg_Bal),Beg_Bal-Princ,IF(Pay_Num&lt;&gt;"",0,""))</f>
        <v>115192.113278679</v>
      </c>
      <c r="K144" s="6"/>
      <c r="L144" s="6"/>
    </row>
    <row r="145" spans="2:12" ht="12.75">
      <c r="B145" s="47">
        <f aca="true" t="shared" si="24" ref="B145:B208">IF(Values_Entered,B144+1,"")</f>
        <v>130</v>
      </c>
      <c r="C145" s="48">
        <f t="shared" si="18"/>
        <v>43374</v>
      </c>
      <c r="D145" s="49">
        <f aca="true" t="shared" si="25" ref="D145:D208">IF(Pay_Num&lt;&gt;"",J144,"")</f>
        <v>115192.113278679</v>
      </c>
      <c r="E145" s="49">
        <f t="shared" si="19"/>
        <v>1276.120074555293</v>
      </c>
      <c r="F145" s="12">
        <f t="shared" si="20"/>
        <v>0</v>
      </c>
      <c r="G145" s="11">
        <f t="shared" si="21"/>
        <v>1276.120074555293</v>
      </c>
      <c r="H145" s="11">
        <f t="shared" si="22"/>
        <v>834.5503069870235</v>
      </c>
      <c r="I145" s="11">
        <f aca="true" t="shared" si="26" ref="I145:I208">IF(Pay_Num&lt;&gt;"",Beg_Bal*Interest_Rate/Num_Pmt_Per_Year,"")</f>
        <v>441.56976756826947</v>
      </c>
      <c r="J145" s="11">
        <f t="shared" si="23"/>
        <v>114357.56297169198</v>
      </c>
      <c r="K145" s="6"/>
      <c r="L145" s="6"/>
    </row>
    <row r="146" spans="2:12" ht="12.75">
      <c r="B146" s="47">
        <f t="shared" si="24"/>
        <v>131</v>
      </c>
      <c r="C146" s="48">
        <f t="shared" si="18"/>
        <v>43405</v>
      </c>
      <c r="D146" s="49">
        <f t="shared" si="25"/>
        <v>114357.56297169198</v>
      </c>
      <c r="E146" s="49">
        <f t="shared" si="19"/>
        <v>1276.120074555293</v>
      </c>
      <c r="F146" s="12">
        <f t="shared" si="20"/>
        <v>0</v>
      </c>
      <c r="G146" s="11">
        <f t="shared" si="21"/>
        <v>1276.120074555293</v>
      </c>
      <c r="H146" s="11">
        <f t="shared" si="22"/>
        <v>837.7494164971404</v>
      </c>
      <c r="I146" s="11">
        <f t="shared" si="26"/>
        <v>438.3706580581526</v>
      </c>
      <c r="J146" s="11">
        <f t="shared" si="23"/>
        <v>113519.81355519484</v>
      </c>
      <c r="K146" s="6"/>
      <c r="L146" s="6"/>
    </row>
    <row r="147" spans="2:12" ht="12.75">
      <c r="B147" s="47">
        <f t="shared" si="24"/>
        <v>132</v>
      </c>
      <c r="C147" s="48">
        <f t="shared" si="18"/>
        <v>43435</v>
      </c>
      <c r="D147" s="49">
        <f t="shared" si="25"/>
        <v>113519.81355519484</v>
      </c>
      <c r="E147" s="49">
        <f t="shared" si="19"/>
        <v>1276.120074555293</v>
      </c>
      <c r="F147" s="12">
        <f t="shared" si="20"/>
        <v>0</v>
      </c>
      <c r="G147" s="11">
        <f t="shared" si="21"/>
        <v>1276.120074555293</v>
      </c>
      <c r="H147" s="11">
        <f t="shared" si="22"/>
        <v>840.9607892603794</v>
      </c>
      <c r="I147" s="11">
        <f t="shared" si="26"/>
        <v>435.15928529491356</v>
      </c>
      <c r="J147" s="11">
        <f t="shared" si="23"/>
        <v>112678.85276593445</v>
      </c>
      <c r="K147" s="6"/>
      <c r="L147" s="6"/>
    </row>
    <row r="148" spans="2:12" ht="12.75">
      <c r="B148" s="47">
        <f t="shared" si="24"/>
        <v>133</v>
      </c>
      <c r="C148" s="48">
        <f t="shared" si="18"/>
        <v>43466</v>
      </c>
      <c r="D148" s="49">
        <f t="shared" si="25"/>
        <v>112678.85276593445</v>
      </c>
      <c r="E148" s="49">
        <f t="shared" si="19"/>
        <v>1276.120074555293</v>
      </c>
      <c r="F148" s="12">
        <f t="shared" si="20"/>
        <v>0</v>
      </c>
      <c r="G148" s="11">
        <f t="shared" si="21"/>
        <v>1276.120074555293</v>
      </c>
      <c r="H148" s="11">
        <f t="shared" si="22"/>
        <v>844.1844722858777</v>
      </c>
      <c r="I148" s="11">
        <f t="shared" si="26"/>
        <v>431.93560226941537</v>
      </c>
      <c r="J148" s="11">
        <f t="shared" si="23"/>
        <v>111834.66829364857</v>
      </c>
      <c r="K148" s="6"/>
      <c r="L148" s="6"/>
    </row>
    <row r="149" spans="2:12" ht="12.75">
      <c r="B149" s="47">
        <f t="shared" si="24"/>
        <v>134</v>
      </c>
      <c r="C149" s="48">
        <f t="shared" si="18"/>
        <v>43497</v>
      </c>
      <c r="D149" s="49">
        <f t="shared" si="25"/>
        <v>111834.66829364857</v>
      </c>
      <c r="E149" s="49">
        <f t="shared" si="19"/>
        <v>1276.120074555293</v>
      </c>
      <c r="F149" s="12">
        <f t="shared" si="20"/>
        <v>0</v>
      </c>
      <c r="G149" s="11">
        <f t="shared" si="21"/>
        <v>1276.120074555293</v>
      </c>
      <c r="H149" s="11">
        <f t="shared" si="22"/>
        <v>847.4205127629734</v>
      </c>
      <c r="I149" s="11">
        <f t="shared" si="26"/>
        <v>428.69956179231957</v>
      </c>
      <c r="J149" s="11">
        <f t="shared" si="23"/>
        <v>110987.2477808856</v>
      </c>
      <c r="K149" s="6"/>
      <c r="L149" s="6"/>
    </row>
    <row r="150" spans="2:12" ht="12.75">
      <c r="B150" s="47">
        <f t="shared" si="24"/>
        <v>135</v>
      </c>
      <c r="C150" s="48">
        <f t="shared" si="18"/>
        <v>43525</v>
      </c>
      <c r="D150" s="49">
        <f t="shared" si="25"/>
        <v>110987.2477808856</v>
      </c>
      <c r="E150" s="49">
        <f t="shared" si="19"/>
        <v>1276.120074555293</v>
      </c>
      <c r="F150" s="12">
        <f t="shared" si="20"/>
        <v>0</v>
      </c>
      <c r="G150" s="11">
        <f t="shared" si="21"/>
        <v>1276.120074555293</v>
      </c>
      <c r="H150" s="11">
        <f t="shared" si="22"/>
        <v>850.6689580618981</v>
      </c>
      <c r="I150" s="11">
        <f t="shared" si="26"/>
        <v>425.45111649339486</v>
      </c>
      <c r="J150" s="11">
        <f t="shared" si="23"/>
        <v>110136.5788228237</v>
      </c>
      <c r="K150" s="6"/>
      <c r="L150" s="6"/>
    </row>
    <row r="151" spans="2:12" ht="12.75">
      <c r="B151" s="47">
        <f t="shared" si="24"/>
        <v>136</v>
      </c>
      <c r="C151" s="48">
        <f t="shared" si="18"/>
        <v>43556</v>
      </c>
      <c r="D151" s="49">
        <f t="shared" si="25"/>
        <v>110136.5788228237</v>
      </c>
      <c r="E151" s="49">
        <f t="shared" si="19"/>
        <v>1276.120074555293</v>
      </c>
      <c r="F151" s="12">
        <f t="shared" si="20"/>
        <v>0</v>
      </c>
      <c r="G151" s="11">
        <f t="shared" si="21"/>
        <v>1276.120074555293</v>
      </c>
      <c r="H151" s="11">
        <f t="shared" si="22"/>
        <v>853.9298557344689</v>
      </c>
      <c r="I151" s="11">
        <f t="shared" si="26"/>
        <v>422.1902188208242</v>
      </c>
      <c r="J151" s="11">
        <f t="shared" si="23"/>
        <v>109282.64896708923</v>
      </c>
      <c r="K151" s="6"/>
      <c r="L151" s="6"/>
    </row>
    <row r="152" spans="2:12" ht="12.75">
      <c r="B152" s="47">
        <f t="shared" si="24"/>
        <v>137</v>
      </c>
      <c r="C152" s="48">
        <f t="shared" si="18"/>
        <v>43586</v>
      </c>
      <c r="D152" s="49">
        <f t="shared" si="25"/>
        <v>109282.64896708923</v>
      </c>
      <c r="E152" s="49">
        <f t="shared" si="19"/>
        <v>1276.120074555293</v>
      </c>
      <c r="F152" s="12">
        <f t="shared" si="20"/>
        <v>0</v>
      </c>
      <c r="G152" s="11">
        <f t="shared" si="21"/>
        <v>1276.120074555293</v>
      </c>
      <c r="H152" s="11">
        <f t="shared" si="22"/>
        <v>857.2032535147844</v>
      </c>
      <c r="I152" s="11">
        <f t="shared" si="26"/>
        <v>418.9168210405087</v>
      </c>
      <c r="J152" s="11">
        <f t="shared" si="23"/>
        <v>108425.44571357445</v>
      </c>
      <c r="K152" s="6"/>
      <c r="L152" s="6"/>
    </row>
    <row r="153" spans="2:12" ht="12.75">
      <c r="B153" s="47">
        <f t="shared" si="24"/>
        <v>138</v>
      </c>
      <c r="C153" s="48">
        <f t="shared" si="18"/>
        <v>43617</v>
      </c>
      <c r="D153" s="49">
        <f t="shared" si="25"/>
        <v>108425.44571357445</v>
      </c>
      <c r="E153" s="49">
        <f t="shared" si="19"/>
        <v>1276.120074555293</v>
      </c>
      <c r="F153" s="12">
        <f t="shared" si="20"/>
        <v>0</v>
      </c>
      <c r="G153" s="11">
        <f t="shared" si="21"/>
        <v>1276.120074555293</v>
      </c>
      <c r="H153" s="11">
        <f t="shared" si="22"/>
        <v>860.4891993199244</v>
      </c>
      <c r="I153" s="11">
        <f t="shared" si="26"/>
        <v>415.6308752353687</v>
      </c>
      <c r="J153" s="11">
        <f t="shared" si="23"/>
        <v>107564.95651425452</v>
      </c>
      <c r="K153" s="6"/>
      <c r="L153" s="6"/>
    </row>
    <row r="154" spans="2:12" ht="12.75">
      <c r="B154" s="47">
        <f t="shared" si="24"/>
        <v>139</v>
      </c>
      <c r="C154" s="48">
        <f t="shared" si="18"/>
        <v>43647</v>
      </c>
      <c r="D154" s="49">
        <f t="shared" si="25"/>
        <v>107564.95651425452</v>
      </c>
      <c r="E154" s="49">
        <f t="shared" si="19"/>
        <v>1276.120074555293</v>
      </c>
      <c r="F154" s="12">
        <f t="shared" si="20"/>
        <v>0</v>
      </c>
      <c r="G154" s="11">
        <f t="shared" si="21"/>
        <v>1276.120074555293</v>
      </c>
      <c r="H154" s="11">
        <f t="shared" si="22"/>
        <v>863.7877412506507</v>
      </c>
      <c r="I154" s="11">
        <f t="shared" si="26"/>
        <v>412.3323333046423</v>
      </c>
      <c r="J154" s="11">
        <f t="shared" si="23"/>
        <v>106701.16877300387</v>
      </c>
      <c r="K154" s="6"/>
      <c r="L154" s="6"/>
    </row>
    <row r="155" spans="2:12" ht="12.75">
      <c r="B155" s="47">
        <f t="shared" si="24"/>
        <v>140</v>
      </c>
      <c r="C155" s="48">
        <f t="shared" si="18"/>
        <v>43678</v>
      </c>
      <c r="D155" s="49">
        <f t="shared" si="25"/>
        <v>106701.16877300387</v>
      </c>
      <c r="E155" s="49">
        <f t="shared" si="19"/>
        <v>1276.120074555293</v>
      </c>
      <c r="F155" s="12">
        <f t="shared" si="20"/>
        <v>0</v>
      </c>
      <c r="G155" s="11">
        <f t="shared" si="21"/>
        <v>1276.120074555293</v>
      </c>
      <c r="H155" s="11">
        <f t="shared" si="22"/>
        <v>867.0989275921115</v>
      </c>
      <c r="I155" s="11">
        <f t="shared" si="26"/>
        <v>409.0211469631815</v>
      </c>
      <c r="J155" s="11">
        <f t="shared" si="23"/>
        <v>105834.06984541175</v>
      </c>
      <c r="K155" s="6"/>
      <c r="L155" s="6"/>
    </row>
    <row r="156" spans="2:12" ht="12.75">
      <c r="B156" s="47">
        <f t="shared" si="24"/>
        <v>141</v>
      </c>
      <c r="C156" s="48">
        <f t="shared" si="18"/>
        <v>43709</v>
      </c>
      <c r="D156" s="49">
        <f t="shared" si="25"/>
        <v>105834.06984541175</v>
      </c>
      <c r="E156" s="49">
        <f t="shared" si="19"/>
        <v>1276.120074555293</v>
      </c>
      <c r="F156" s="12">
        <f t="shared" si="20"/>
        <v>0</v>
      </c>
      <c r="G156" s="11">
        <f t="shared" si="21"/>
        <v>1276.120074555293</v>
      </c>
      <c r="H156" s="11">
        <f t="shared" si="22"/>
        <v>870.422806814548</v>
      </c>
      <c r="I156" s="11">
        <f t="shared" si="26"/>
        <v>405.697267740745</v>
      </c>
      <c r="J156" s="11">
        <f t="shared" si="23"/>
        <v>104963.6470385972</v>
      </c>
      <c r="K156" s="6"/>
      <c r="L156" s="6"/>
    </row>
    <row r="157" spans="2:12" ht="12.75">
      <c r="B157" s="47">
        <f t="shared" si="24"/>
        <v>142</v>
      </c>
      <c r="C157" s="48">
        <f t="shared" si="18"/>
        <v>43739</v>
      </c>
      <c r="D157" s="49">
        <f t="shared" si="25"/>
        <v>104963.6470385972</v>
      </c>
      <c r="E157" s="49">
        <f t="shared" si="19"/>
        <v>1276.120074555293</v>
      </c>
      <c r="F157" s="12">
        <f t="shared" si="20"/>
        <v>0</v>
      </c>
      <c r="G157" s="11">
        <f t="shared" si="21"/>
        <v>1276.120074555293</v>
      </c>
      <c r="H157" s="11">
        <f t="shared" si="22"/>
        <v>873.7594275740037</v>
      </c>
      <c r="I157" s="11">
        <f t="shared" si="26"/>
        <v>402.36064698128934</v>
      </c>
      <c r="J157" s="11">
        <f t="shared" si="23"/>
        <v>104089.88761102321</v>
      </c>
      <c r="K157" s="6"/>
      <c r="L157" s="6"/>
    </row>
    <row r="158" spans="2:12" ht="12.75">
      <c r="B158" s="47">
        <f t="shared" si="24"/>
        <v>143</v>
      </c>
      <c r="C158" s="48">
        <f t="shared" si="18"/>
        <v>43770</v>
      </c>
      <c r="D158" s="49">
        <f t="shared" si="25"/>
        <v>104089.88761102321</v>
      </c>
      <c r="E158" s="49">
        <f t="shared" si="19"/>
        <v>1276.120074555293</v>
      </c>
      <c r="F158" s="12">
        <f t="shared" si="20"/>
        <v>0</v>
      </c>
      <c r="G158" s="11">
        <f t="shared" si="21"/>
        <v>1276.120074555293</v>
      </c>
      <c r="H158" s="11">
        <f t="shared" si="22"/>
        <v>877.1088387130374</v>
      </c>
      <c r="I158" s="11">
        <f t="shared" si="26"/>
        <v>399.01123584225564</v>
      </c>
      <c r="J158" s="11">
        <f t="shared" si="23"/>
        <v>103212.77877231016</v>
      </c>
      <c r="K158" s="6"/>
      <c r="L158" s="6"/>
    </row>
    <row r="159" spans="2:12" ht="12.75">
      <c r="B159" s="47">
        <f t="shared" si="24"/>
        <v>144</v>
      </c>
      <c r="C159" s="48">
        <f t="shared" si="18"/>
        <v>43800</v>
      </c>
      <c r="D159" s="49">
        <f t="shared" si="25"/>
        <v>103212.77877231016</v>
      </c>
      <c r="E159" s="49">
        <f t="shared" si="19"/>
        <v>1276.120074555293</v>
      </c>
      <c r="F159" s="12">
        <f t="shared" si="20"/>
        <v>0</v>
      </c>
      <c r="G159" s="11">
        <f t="shared" si="21"/>
        <v>1276.120074555293</v>
      </c>
      <c r="H159" s="11">
        <f t="shared" si="22"/>
        <v>880.4710892614373</v>
      </c>
      <c r="I159" s="11">
        <f t="shared" si="26"/>
        <v>395.6489852938557</v>
      </c>
      <c r="J159" s="11">
        <f t="shared" si="23"/>
        <v>102332.30768304873</v>
      </c>
      <c r="K159" s="6"/>
      <c r="L159" s="6"/>
    </row>
    <row r="160" spans="2:12" ht="12.75">
      <c r="B160" s="47">
        <f t="shared" si="24"/>
        <v>145</v>
      </c>
      <c r="C160" s="48">
        <f t="shared" si="18"/>
        <v>43831</v>
      </c>
      <c r="D160" s="49">
        <f t="shared" si="25"/>
        <v>102332.30768304873</v>
      </c>
      <c r="E160" s="49">
        <f t="shared" si="19"/>
        <v>1276.120074555293</v>
      </c>
      <c r="F160" s="12">
        <f t="shared" si="20"/>
        <v>0</v>
      </c>
      <c r="G160" s="11">
        <f t="shared" si="21"/>
        <v>1276.120074555293</v>
      </c>
      <c r="H160" s="11">
        <f t="shared" si="22"/>
        <v>883.8462284369396</v>
      </c>
      <c r="I160" s="11">
        <f t="shared" si="26"/>
        <v>392.27384611835345</v>
      </c>
      <c r="J160" s="11">
        <f t="shared" si="23"/>
        <v>101448.46145461178</v>
      </c>
      <c r="K160" s="6"/>
      <c r="L160" s="6"/>
    </row>
    <row r="161" spans="2:12" ht="12.75">
      <c r="B161" s="47">
        <f t="shared" si="24"/>
        <v>146</v>
      </c>
      <c r="C161" s="48">
        <f t="shared" si="18"/>
        <v>43862</v>
      </c>
      <c r="D161" s="49">
        <f t="shared" si="25"/>
        <v>101448.46145461178</v>
      </c>
      <c r="E161" s="49">
        <f t="shared" si="19"/>
        <v>1276.120074555293</v>
      </c>
      <c r="F161" s="12">
        <f t="shared" si="20"/>
        <v>0</v>
      </c>
      <c r="G161" s="11">
        <f t="shared" si="21"/>
        <v>1276.120074555293</v>
      </c>
      <c r="H161" s="11">
        <f t="shared" si="22"/>
        <v>887.2343056459479</v>
      </c>
      <c r="I161" s="11">
        <f t="shared" si="26"/>
        <v>388.8857689093452</v>
      </c>
      <c r="J161" s="11">
        <f t="shared" si="23"/>
        <v>100561.22714896583</v>
      </c>
      <c r="K161" s="6"/>
      <c r="L161" s="6"/>
    </row>
    <row r="162" spans="2:12" ht="12.75">
      <c r="B162" s="47">
        <f t="shared" si="24"/>
        <v>147</v>
      </c>
      <c r="C162" s="48">
        <f t="shared" si="18"/>
        <v>43891</v>
      </c>
      <c r="D162" s="49">
        <f t="shared" si="25"/>
        <v>100561.22714896583</v>
      </c>
      <c r="E162" s="49">
        <f t="shared" si="19"/>
        <v>1276.120074555293</v>
      </c>
      <c r="F162" s="12">
        <f t="shared" si="20"/>
        <v>0</v>
      </c>
      <c r="G162" s="11">
        <f t="shared" si="21"/>
        <v>1276.120074555293</v>
      </c>
      <c r="H162" s="11">
        <f t="shared" si="22"/>
        <v>890.6353704842575</v>
      </c>
      <c r="I162" s="11">
        <f t="shared" si="26"/>
        <v>385.48470407103565</v>
      </c>
      <c r="J162" s="11">
        <f t="shared" si="23"/>
        <v>99670.59177848157</v>
      </c>
      <c r="K162" s="6"/>
      <c r="L162" s="6"/>
    </row>
    <row r="163" spans="2:12" ht="12.75">
      <c r="B163" s="47">
        <f t="shared" si="24"/>
        <v>148</v>
      </c>
      <c r="C163" s="48">
        <f t="shared" si="18"/>
        <v>43922</v>
      </c>
      <c r="D163" s="49">
        <f t="shared" si="25"/>
        <v>99670.59177848157</v>
      </c>
      <c r="E163" s="49">
        <f t="shared" si="19"/>
        <v>1276.120074555293</v>
      </c>
      <c r="F163" s="12">
        <f t="shared" si="20"/>
        <v>0</v>
      </c>
      <c r="G163" s="11">
        <f t="shared" si="21"/>
        <v>1276.120074555293</v>
      </c>
      <c r="H163" s="11">
        <f t="shared" si="22"/>
        <v>894.0494727377804</v>
      </c>
      <c r="I163" s="11">
        <f t="shared" si="26"/>
        <v>382.0706018175127</v>
      </c>
      <c r="J163" s="11">
        <f t="shared" si="23"/>
        <v>98776.54230574379</v>
      </c>
      <c r="K163" s="6"/>
      <c r="L163" s="6"/>
    </row>
    <row r="164" spans="2:12" ht="12.75">
      <c r="B164" s="47">
        <f t="shared" si="24"/>
        <v>149</v>
      </c>
      <c r="C164" s="48">
        <f t="shared" si="18"/>
        <v>43952</v>
      </c>
      <c r="D164" s="49">
        <f t="shared" si="25"/>
        <v>98776.54230574379</v>
      </c>
      <c r="E164" s="49">
        <f t="shared" si="19"/>
        <v>1276.120074555293</v>
      </c>
      <c r="F164" s="12">
        <f t="shared" si="20"/>
        <v>0</v>
      </c>
      <c r="G164" s="11">
        <f t="shared" si="21"/>
        <v>1276.120074555293</v>
      </c>
      <c r="H164" s="11">
        <f t="shared" si="22"/>
        <v>897.4766623832752</v>
      </c>
      <c r="I164" s="11">
        <f t="shared" si="26"/>
        <v>378.64341217201786</v>
      </c>
      <c r="J164" s="11">
        <f t="shared" si="23"/>
        <v>97879.06564336052</v>
      </c>
      <c r="K164" s="6"/>
      <c r="L164" s="6"/>
    </row>
    <row r="165" spans="2:12" ht="12.75">
      <c r="B165" s="47">
        <f t="shared" si="24"/>
        <v>150</v>
      </c>
      <c r="C165" s="48">
        <f t="shared" si="18"/>
        <v>43983</v>
      </c>
      <c r="D165" s="49">
        <f t="shared" si="25"/>
        <v>97879.06564336052</v>
      </c>
      <c r="E165" s="49">
        <f t="shared" si="19"/>
        <v>1276.120074555293</v>
      </c>
      <c r="F165" s="12">
        <f t="shared" si="20"/>
        <v>0</v>
      </c>
      <c r="G165" s="11">
        <f t="shared" si="21"/>
        <v>1276.120074555293</v>
      </c>
      <c r="H165" s="11">
        <f t="shared" si="22"/>
        <v>900.9169895890777</v>
      </c>
      <c r="I165" s="11">
        <f t="shared" si="26"/>
        <v>375.20308496621533</v>
      </c>
      <c r="J165" s="11">
        <f t="shared" si="23"/>
        <v>96978.14865377144</v>
      </c>
      <c r="K165" s="6"/>
      <c r="L165" s="6"/>
    </row>
    <row r="166" spans="2:12" ht="12.75">
      <c r="B166" s="47">
        <f t="shared" si="24"/>
        <v>151</v>
      </c>
      <c r="C166" s="48">
        <f t="shared" si="18"/>
        <v>44013</v>
      </c>
      <c r="D166" s="49">
        <f t="shared" si="25"/>
        <v>96978.14865377144</v>
      </c>
      <c r="E166" s="49">
        <f t="shared" si="19"/>
        <v>1276.120074555293</v>
      </c>
      <c r="F166" s="12">
        <f t="shared" si="20"/>
        <v>0</v>
      </c>
      <c r="G166" s="11">
        <f t="shared" si="21"/>
        <v>1276.120074555293</v>
      </c>
      <c r="H166" s="11">
        <f t="shared" si="22"/>
        <v>904.370504715836</v>
      </c>
      <c r="I166" s="11">
        <f t="shared" si="26"/>
        <v>371.74956983945714</v>
      </c>
      <c r="J166" s="11">
        <f t="shared" si="23"/>
        <v>96073.77814905561</v>
      </c>
      <c r="K166" s="6"/>
      <c r="L166" s="6"/>
    </row>
    <row r="167" spans="2:12" ht="12.75">
      <c r="B167" s="47">
        <f t="shared" si="24"/>
        <v>152</v>
      </c>
      <c r="C167" s="48">
        <f t="shared" si="18"/>
        <v>44044</v>
      </c>
      <c r="D167" s="49">
        <f t="shared" si="25"/>
        <v>96073.77814905561</v>
      </c>
      <c r="E167" s="49">
        <f t="shared" si="19"/>
        <v>1276.120074555293</v>
      </c>
      <c r="F167" s="12">
        <f t="shared" si="20"/>
        <v>0</v>
      </c>
      <c r="G167" s="11">
        <f t="shared" si="21"/>
        <v>1276.120074555293</v>
      </c>
      <c r="H167" s="11">
        <f t="shared" si="22"/>
        <v>907.8372583172466</v>
      </c>
      <c r="I167" s="11">
        <f t="shared" si="26"/>
        <v>368.2828162380465</v>
      </c>
      <c r="J167" s="11">
        <f t="shared" si="23"/>
        <v>95165.94089073836</v>
      </c>
      <c r="K167" s="6"/>
      <c r="L167" s="6"/>
    </row>
    <row r="168" spans="2:12" ht="12.75">
      <c r="B168" s="47">
        <f t="shared" si="24"/>
        <v>153</v>
      </c>
      <c r="C168" s="48">
        <f t="shared" si="18"/>
        <v>44075</v>
      </c>
      <c r="D168" s="49">
        <f t="shared" si="25"/>
        <v>95165.94089073836</v>
      </c>
      <c r="E168" s="49">
        <f t="shared" si="19"/>
        <v>1276.120074555293</v>
      </c>
      <c r="F168" s="12">
        <f t="shared" si="20"/>
        <v>0</v>
      </c>
      <c r="G168" s="11">
        <f t="shared" si="21"/>
        <v>1276.120074555293</v>
      </c>
      <c r="H168" s="11">
        <f t="shared" si="22"/>
        <v>911.317301140796</v>
      </c>
      <c r="I168" s="11">
        <f t="shared" si="26"/>
        <v>364.80277341449704</v>
      </c>
      <c r="J168" s="11">
        <f t="shared" si="23"/>
        <v>94254.62358959757</v>
      </c>
      <c r="K168" s="6"/>
      <c r="L168" s="6"/>
    </row>
    <row r="169" spans="2:12" ht="12.75">
      <c r="B169" s="47">
        <f t="shared" si="24"/>
        <v>154</v>
      </c>
      <c r="C169" s="48">
        <f t="shared" si="18"/>
        <v>44105</v>
      </c>
      <c r="D169" s="49">
        <f t="shared" si="25"/>
        <v>94254.62358959757</v>
      </c>
      <c r="E169" s="49">
        <f t="shared" si="19"/>
        <v>1276.120074555293</v>
      </c>
      <c r="F169" s="12">
        <f t="shared" si="20"/>
        <v>0</v>
      </c>
      <c r="G169" s="11">
        <f t="shared" si="21"/>
        <v>1276.120074555293</v>
      </c>
      <c r="H169" s="11">
        <f t="shared" si="22"/>
        <v>914.8106841285023</v>
      </c>
      <c r="I169" s="11">
        <f t="shared" si="26"/>
        <v>361.3093904267907</v>
      </c>
      <c r="J169" s="11">
        <f t="shared" si="23"/>
        <v>93339.81290546907</v>
      </c>
      <c r="K169" s="6"/>
      <c r="L169" s="6"/>
    </row>
    <row r="170" spans="2:12" ht="12.75">
      <c r="B170" s="47">
        <f t="shared" si="24"/>
        <v>155</v>
      </c>
      <c r="C170" s="48">
        <f t="shared" si="18"/>
        <v>44136</v>
      </c>
      <c r="D170" s="49">
        <f t="shared" si="25"/>
        <v>93339.81290546907</v>
      </c>
      <c r="E170" s="49">
        <f t="shared" si="19"/>
        <v>1276.120074555293</v>
      </c>
      <c r="F170" s="12">
        <f t="shared" si="20"/>
        <v>0</v>
      </c>
      <c r="G170" s="11">
        <f t="shared" si="21"/>
        <v>1276.120074555293</v>
      </c>
      <c r="H170" s="11">
        <f t="shared" si="22"/>
        <v>918.3174584176616</v>
      </c>
      <c r="I170" s="11">
        <f t="shared" si="26"/>
        <v>357.80261613763145</v>
      </c>
      <c r="J170" s="11">
        <f t="shared" si="23"/>
        <v>92421.4954470514</v>
      </c>
      <c r="K170" s="6"/>
      <c r="L170" s="6"/>
    </row>
    <row r="171" spans="2:12" ht="12.75">
      <c r="B171" s="47">
        <f t="shared" si="24"/>
        <v>156</v>
      </c>
      <c r="C171" s="48">
        <f t="shared" si="18"/>
        <v>44166</v>
      </c>
      <c r="D171" s="49">
        <f t="shared" si="25"/>
        <v>92421.4954470514</v>
      </c>
      <c r="E171" s="49">
        <f t="shared" si="19"/>
        <v>1276.120074555293</v>
      </c>
      <c r="F171" s="12">
        <f t="shared" si="20"/>
        <v>0</v>
      </c>
      <c r="G171" s="11">
        <f t="shared" si="21"/>
        <v>1276.120074555293</v>
      </c>
      <c r="H171" s="11">
        <f t="shared" si="22"/>
        <v>921.837675341596</v>
      </c>
      <c r="I171" s="11">
        <f t="shared" si="26"/>
        <v>354.28239921369703</v>
      </c>
      <c r="J171" s="11">
        <f t="shared" si="23"/>
        <v>91499.65777170981</v>
      </c>
      <c r="K171" s="6"/>
      <c r="L171" s="6"/>
    </row>
    <row r="172" spans="2:12" ht="12.75">
      <c r="B172" s="47">
        <f t="shared" si="24"/>
        <v>157</v>
      </c>
      <c r="C172" s="48">
        <f t="shared" si="18"/>
        <v>44197</v>
      </c>
      <c r="D172" s="49">
        <f t="shared" si="25"/>
        <v>91499.65777170981</v>
      </c>
      <c r="E172" s="49">
        <f t="shared" si="19"/>
        <v>1276.120074555293</v>
      </c>
      <c r="F172" s="12">
        <f t="shared" si="20"/>
        <v>0</v>
      </c>
      <c r="G172" s="11">
        <f t="shared" si="21"/>
        <v>1276.120074555293</v>
      </c>
      <c r="H172" s="11">
        <f t="shared" si="22"/>
        <v>925.3713864304054</v>
      </c>
      <c r="I172" s="11">
        <f t="shared" si="26"/>
        <v>350.7486881248876</v>
      </c>
      <c r="J172" s="11">
        <f t="shared" si="23"/>
        <v>90574.28638527941</v>
      </c>
      <c r="K172" s="6"/>
      <c r="L172" s="6"/>
    </row>
    <row r="173" spans="2:12" ht="12.75">
      <c r="B173" s="47">
        <f t="shared" si="24"/>
        <v>158</v>
      </c>
      <c r="C173" s="48">
        <f t="shared" si="18"/>
        <v>44228</v>
      </c>
      <c r="D173" s="49">
        <f t="shared" si="25"/>
        <v>90574.28638527941</v>
      </c>
      <c r="E173" s="49">
        <f t="shared" si="19"/>
        <v>1276.120074555293</v>
      </c>
      <c r="F173" s="12">
        <f t="shared" si="20"/>
        <v>0</v>
      </c>
      <c r="G173" s="11">
        <f t="shared" si="21"/>
        <v>1276.120074555293</v>
      </c>
      <c r="H173" s="11">
        <f t="shared" si="22"/>
        <v>928.9186434117221</v>
      </c>
      <c r="I173" s="11">
        <f t="shared" si="26"/>
        <v>347.201431143571</v>
      </c>
      <c r="J173" s="11">
        <f t="shared" si="23"/>
        <v>89645.36774186768</v>
      </c>
      <c r="K173" s="6"/>
      <c r="L173" s="6"/>
    </row>
    <row r="174" spans="2:12" ht="12.75">
      <c r="B174" s="47">
        <f t="shared" si="24"/>
        <v>159</v>
      </c>
      <c r="C174" s="48">
        <f t="shared" si="18"/>
        <v>44256</v>
      </c>
      <c r="D174" s="49">
        <f t="shared" si="25"/>
        <v>89645.36774186768</v>
      </c>
      <c r="E174" s="49">
        <f t="shared" si="19"/>
        <v>1276.120074555293</v>
      </c>
      <c r="F174" s="12">
        <f t="shared" si="20"/>
        <v>0</v>
      </c>
      <c r="G174" s="11">
        <f t="shared" si="21"/>
        <v>1276.120074555293</v>
      </c>
      <c r="H174" s="11">
        <f t="shared" si="22"/>
        <v>932.479498211467</v>
      </c>
      <c r="I174" s="11">
        <f t="shared" si="26"/>
        <v>343.64057634382607</v>
      </c>
      <c r="J174" s="11">
        <f t="shared" si="23"/>
        <v>88712.88824365621</v>
      </c>
      <c r="K174" s="6"/>
      <c r="L174" s="6"/>
    </row>
    <row r="175" spans="2:12" ht="12.75">
      <c r="B175" s="47">
        <f t="shared" si="24"/>
        <v>160</v>
      </c>
      <c r="C175" s="48">
        <f t="shared" si="18"/>
        <v>44287</v>
      </c>
      <c r="D175" s="49">
        <f t="shared" si="25"/>
        <v>88712.88824365621</v>
      </c>
      <c r="E175" s="49">
        <f t="shared" si="19"/>
        <v>1276.120074555293</v>
      </c>
      <c r="F175" s="12">
        <f t="shared" si="20"/>
        <v>0</v>
      </c>
      <c r="G175" s="11">
        <f t="shared" si="21"/>
        <v>1276.120074555293</v>
      </c>
      <c r="H175" s="11">
        <f t="shared" si="22"/>
        <v>936.054002954611</v>
      </c>
      <c r="I175" s="11">
        <f t="shared" si="26"/>
        <v>340.06607160068216</v>
      </c>
      <c r="J175" s="11">
        <f t="shared" si="23"/>
        <v>87776.8342407016</v>
      </c>
      <c r="K175" s="6"/>
      <c r="L175" s="6"/>
    </row>
    <row r="176" spans="2:12" ht="12.75">
      <c r="B176" s="47">
        <f t="shared" si="24"/>
        <v>161</v>
      </c>
      <c r="C176" s="48">
        <f t="shared" si="18"/>
        <v>44317</v>
      </c>
      <c r="D176" s="49">
        <f t="shared" si="25"/>
        <v>87776.8342407016</v>
      </c>
      <c r="E176" s="49">
        <f t="shared" si="19"/>
        <v>1276.120074555293</v>
      </c>
      <c r="F176" s="12">
        <f t="shared" si="20"/>
        <v>0</v>
      </c>
      <c r="G176" s="11">
        <f t="shared" si="21"/>
        <v>1276.120074555293</v>
      </c>
      <c r="H176" s="11">
        <f t="shared" si="22"/>
        <v>939.6422099659369</v>
      </c>
      <c r="I176" s="11">
        <f t="shared" si="26"/>
        <v>336.4778645893561</v>
      </c>
      <c r="J176" s="11">
        <f t="shared" si="23"/>
        <v>86837.19203073566</v>
      </c>
      <c r="K176" s="6"/>
      <c r="L176" s="6"/>
    </row>
    <row r="177" spans="2:12" ht="12.75">
      <c r="B177" s="47">
        <f t="shared" si="24"/>
        <v>162</v>
      </c>
      <c r="C177" s="48">
        <f t="shared" si="18"/>
        <v>44348</v>
      </c>
      <c r="D177" s="49">
        <f t="shared" si="25"/>
        <v>86837.19203073566</v>
      </c>
      <c r="E177" s="49">
        <f t="shared" si="19"/>
        <v>1276.120074555293</v>
      </c>
      <c r="F177" s="12">
        <f t="shared" si="20"/>
        <v>0</v>
      </c>
      <c r="G177" s="11">
        <f t="shared" si="21"/>
        <v>1276.120074555293</v>
      </c>
      <c r="H177" s="11">
        <f t="shared" si="22"/>
        <v>943.2441717708064</v>
      </c>
      <c r="I177" s="11">
        <f t="shared" si="26"/>
        <v>332.8759027844867</v>
      </c>
      <c r="J177" s="11">
        <f t="shared" si="23"/>
        <v>85893.94785896485</v>
      </c>
      <c r="K177" s="6"/>
      <c r="L177" s="6"/>
    </row>
    <row r="178" spans="2:12" ht="12.75">
      <c r="B178" s="47">
        <f t="shared" si="24"/>
        <v>163</v>
      </c>
      <c r="C178" s="48">
        <f t="shared" si="18"/>
        <v>44378</v>
      </c>
      <c r="D178" s="49">
        <f t="shared" si="25"/>
        <v>85893.94785896485</v>
      </c>
      <c r="E178" s="49">
        <f t="shared" si="19"/>
        <v>1276.120074555293</v>
      </c>
      <c r="F178" s="12">
        <f t="shared" si="20"/>
        <v>0</v>
      </c>
      <c r="G178" s="11">
        <f t="shared" si="21"/>
        <v>1276.120074555293</v>
      </c>
      <c r="H178" s="11">
        <f t="shared" si="22"/>
        <v>946.8599410959278</v>
      </c>
      <c r="I178" s="11">
        <f t="shared" si="26"/>
        <v>329.26013345936525</v>
      </c>
      <c r="J178" s="11">
        <f t="shared" si="23"/>
        <v>84947.08791786892</v>
      </c>
      <c r="K178" s="6"/>
      <c r="L178" s="6"/>
    </row>
    <row r="179" spans="2:12" ht="12.75">
      <c r="B179" s="47">
        <f t="shared" si="24"/>
        <v>164</v>
      </c>
      <c r="C179" s="48">
        <f t="shared" si="18"/>
        <v>44409</v>
      </c>
      <c r="D179" s="49">
        <f t="shared" si="25"/>
        <v>84947.08791786892</v>
      </c>
      <c r="E179" s="49">
        <f t="shared" si="19"/>
        <v>1276.120074555293</v>
      </c>
      <c r="F179" s="12">
        <f t="shared" si="20"/>
        <v>0</v>
      </c>
      <c r="G179" s="11">
        <f t="shared" si="21"/>
        <v>1276.120074555293</v>
      </c>
      <c r="H179" s="11">
        <f t="shared" si="22"/>
        <v>950.4895708701288</v>
      </c>
      <c r="I179" s="11">
        <f t="shared" si="26"/>
        <v>325.63050368516423</v>
      </c>
      <c r="J179" s="11">
        <f t="shared" si="23"/>
        <v>83996.5983469988</v>
      </c>
      <c r="K179" s="6"/>
      <c r="L179" s="6"/>
    </row>
    <row r="180" spans="2:12" ht="12.75">
      <c r="B180" s="47">
        <f t="shared" si="24"/>
        <v>165</v>
      </c>
      <c r="C180" s="48">
        <f t="shared" si="18"/>
        <v>44440</v>
      </c>
      <c r="D180" s="49">
        <f t="shared" si="25"/>
        <v>83996.5983469988</v>
      </c>
      <c r="E180" s="49">
        <f t="shared" si="19"/>
        <v>1276.120074555293</v>
      </c>
      <c r="F180" s="12">
        <f t="shared" si="20"/>
        <v>0</v>
      </c>
      <c r="G180" s="11">
        <f t="shared" si="21"/>
        <v>1276.120074555293</v>
      </c>
      <c r="H180" s="11">
        <f t="shared" si="22"/>
        <v>954.1331142251311</v>
      </c>
      <c r="I180" s="11">
        <f t="shared" si="26"/>
        <v>321.98696033016205</v>
      </c>
      <c r="J180" s="11">
        <f t="shared" si="23"/>
        <v>83042.46523277367</v>
      </c>
      <c r="K180" s="6"/>
      <c r="L180" s="6"/>
    </row>
    <row r="181" spans="2:12" ht="12.75">
      <c r="B181" s="47">
        <f t="shared" si="24"/>
        <v>166</v>
      </c>
      <c r="C181" s="48">
        <f t="shared" si="18"/>
        <v>44470</v>
      </c>
      <c r="D181" s="49">
        <f t="shared" si="25"/>
        <v>83042.46523277367</v>
      </c>
      <c r="E181" s="49">
        <f t="shared" si="19"/>
        <v>1276.120074555293</v>
      </c>
      <c r="F181" s="12">
        <f t="shared" si="20"/>
        <v>0</v>
      </c>
      <c r="G181" s="11">
        <f t="shared" si="21"/>
        <v>1276.120074555293</v>
      </c>
      <c r="H181" s="11">
        <f t="shared" si="22"/>
        <v>957.7906244963274</v>
      </c>
      <c r="I181" s="11">
        <f t="shared" si="26"/>
        <v>318.32945005896573</v>
      </c>
      <c r="J181" s="11">
        <f t="shared" si="23"/>
        <v>82084.67460827735</v>
      </c>
      <c r="K181" s="6"/>
      <c r="L181" s="6"/>
    </row>
    <row r="182" spans="2:12" ht="12.75">
      <c r="B182" s="47">
        <f t="shared" si="24"/>
        <v>167</v>
      </c>
      <c r="C182" s="48">
        <f t="shared" si="18"/>
        <v>44501</v>
      </c>
      <c r="D182" s="49">
        <f t="shared" si="25"/>
        <v>82084.67460827735</v>
      </c>
      <c r="E182" s="49">
        <f t="shared" si="19"/>
        <v>1276.120074555293</v>
      </c>
      <c r="F182" s="12">
        <f t="shared" si="20"/>
        <v>0</v>
      </c>
      <c r="G182" s="11">
        <f t="shared" si="21"/>
        <v>1276.120074555293</v>
      </c>
      <c r="H182" s="11">
        <f t="shared" si="22"/>
        <v>961.4621552235633</v>
      </c>
      <c r="I182" s="11">
        <f t="shared" si="26"/>
        <v>314.65791933172983</v>
      </c>
      <c r="J182" s="11">
        <f t="shared" si="23"/>
        <v>81123.21245305378</v>
      </c>
      <c r="K182" s="6"/>
      <c r="L182" s="6"/>
    </row>
    <row r="183" spans="2:12" ht="12.75">
      <c r="B183" s="47">
        <f t="shared" si="24"/>
        <v>168</v>
      </c>
      <c r="C183" s="48">
        <f t="shared" si="18"/>
        <v>44531</v>
      </c>
      <c r="D183" s="49">
        <f t="shared" si="25"/>
        <v>81123.21245305378</v>
      </c>
      <c r="E183" s="49">
        <f t="shared" si="19"/>
        <v>1276.120074555293</v>
      </c>
      <c r="F183" s="12">
        <f t="shared" si="20"/>
        <v>0</v>
      </c>
      <c r="G183" s="11">
        <f t="shared" si="21"/>
        <v>1276.120074555293</v>
      </c>
      <c r="H183" s="11">
        <f t="shared" si="22"/>
        <v>965.1477601519202</v>
      </c>
      <c r="I183" s="11">
        <f t="shared" si="26"/>
        <v>310.9723144033728</v>
      </c>
      <c r="J183" s="11">
        <f t="shared" si="23"/>
        <v>80158.06469290187</v>
      </c>
      <c r="K183" s="6"/>
      <c r="L183" s="6"/>
    </row>
    <row r="184" spans="2:12" ht="12.75">
      <c r="B184" s="47">
        <f t="shared" si="24"/>
        <v>169</v>
      </c>
      <c r="C184" s="48">
        <f t="shared" si="18"/>
        <v>44562</v>
      </c>
      <c r="D184" s="49">
        <f t="shared" si="25"/>
        <v>80158.06469290187</v>
      </c>
      <c r="E184" s="49">
        <f t="shared" si="19"/>
        <v>1276.120074555293</v>
      </c>
      <c r="F184" s="12">
        <f t="shared" si="20"/>
        <v>0</v>
      </c>
      <c r="G184" s="11">
        <f t="shared" si="21"/>
        <v>1276.120074555293</v>
      </c>
      <c r="H184" s="11">
        <f t="shared" si="22"/>
        <v>968.8474932325025</v>
      </c>
      <c r="I184" s="11">
        <f t="shared" si="26"/>
        <v>307.2725813227905</v>
      </c>
      <c r="J184" s="11">
        <f t="shared" si="23"/>
        <v>79189.21719966937</v>
      </c>
      <c r="K184" s="6"/>
      <c r="L184" s="6"/>
    </row>
    <row r="185" spans="2:12" ht="12.75">
      <c r="B185" s="47">
        <f t="shared" si="24"/>
        <v>170</v>
      </c>
      <c r="C185" s="48">
        <f t="shared" si="18"/>
        <v>44593</v>
      </c>
      <c r="D185" s="49">
        <f t="shared" si="25"/>
        <v>79189.21719966937</v>
      </c>
      <c r="E185" s="49">
        <f t="shared" si="19"/>
        <v>1276.120074555293</v>
      </c>
      <c r="F185" s="12">
        <f t="shared" si="20"/>
        <v>0</v>
      </c>
      <c r="G185" s="11">
        <f t="shared" si="21"/>
        <v>1276.120074555293</v>
      </c>
      <c r="H185" s="11">
        <f t="shared" si="22"/>
        <v>972.5614086232272</v>
      </c>
      <c r="I185" s="11">
        <f t="shared" si="26"/>
        <v>303.5586659320659</v>
      </c>
      <c r="J185" s="11">
        <f t="shared" si="23"/>
        <v>78216.65579104614</v>
      </c>
      <c r="K185" s="6"/>
      <c r="L185" s="6"/>
    </row>
    <row r="186" spans="2:12" ht="12.75">
      <c r="B186" s="47">
        <f t="shared" si="24"/>
        <v>171</v>
      </c>
      <c r="C186" s="48">
        <f t="shared" si="18"/>
        <v>44621</v>
      </c>
      <c r="D186" s="49">
        <f t="shared" si="25"/>
        <v>78216.65579104614</v>
      </c>
      <c r="E186" s="49">
        <f t="shared" si="19"/>
        <v>1276.120074555293</v>
      </c>
      <c r="F186" s="12">
        <f t="shared" si="20"/>
        <v>0</v>
      </c>
      <c r="G186" s="11">
        <f t="shared" si="21"/>
        <v>1276.120074555293</v>
      </c>
      <c r="H186" s="11">
        <f t="shared" si="22"/>
        <v>976.2895606896161</v>
      </c>
      <c r="I186" s="11">
        <f t="shared" si="26"/>
        <v>299.8305138656769</v>
      </c>
      <c r="J186" s="11">
        <f t="shared" si="23"/>
        <v>77240.36623035652</v>
      </c>
      <c r="K186" s="6"/>
      <c r="L186" s="6"/>
    </row>
    <row r="187" spans="2:12" ht="12.75">
      <c r="B187" s="47">
        <f t="shared" si="24"/>
        <v>172</v>
      </c>
      <c r="C187" s="48">
        <f t="shared" si="18"/>
        <v>44652</v>
      </c>
      <c r="D187" s="49">
        <f t="shared" si="25"/>
        <v>77240.36623035652</v>
      </c>
      <c r="E187" s="49">
        <f t="shared" si="19"/>
        <v>1276.120074555293</v>
      </c>
      <c r="F187" s="12">
        <f t="shared" si="20"/>
        <v>0</v>
      </c>
      <c r="G187" s="11">
        <f t="shared" si="21"/>
        <v>1276.120074555293</v>
      </c>
      <c r="H187" s="11">
        <f t="shared" si="22"/>
        <v>980.0320040055931</v>
      </c>
      <c r="I187" s="11">
        <f t="shared" si="26"/>
        <v>296.0880705497</v>
      </c>
      <c r="J187" s="11">
        <f t="shared" si="23"/>
        <v>76260.33422635093</v>
      </c>
      <c r="K187" s="6"/>
      <c r="L187" s="6"/>
    </row>
    <row r="188" spans="2:12" ht="12.75">
      <c r="B188" s="47">
        <f t="shared" si="24"/>
        <v>173</v>
      </c>
      <c r="C188" s="48">
        <f t="shared" si="18"/>
        <v>44682</v>
      </c>
      <c r="D188" s="49">
        <f t="shared" si="25"/>
        <v>76260.33422635093</v>
      </c>
      <c r="E188" s="49">
        <f t="shared" si="19"/>
        <v>1276.120074555293</v>
      </c>
      <c r="F188" s="12">
        <f t="shared" si="20"/>
        <v>0</v>
      </c>
      <c r="G188" s="11">
        <f t="shared" si="21"/>
        <v>1276.120074555293</v>
      </c>
      <c r="H188" s="11">
        <f t="shared" si="22"/>
        <v>983.7887933542811</v>
      </c>
      <c r="I188" s="11">
        <f t="shared" si="26"/>
        <v>292.3312812010119</v>
      </c>
      <c r="J188" s="11">
        <f t="shared" si="23"/>
        <v>75276.54543299665</v>
      </c>
      <c r="K188" s="6"/>
      <c r="L188" s="6"/>
    </row>
    <row r="189" spans="2:12" ht="12.75">
      <c r="B189" s="47">
        <f t="shared" si="24"/>
        <v>174</v>
      </c>
      <c r="C189" s="48">
        <f t="shared" si="18"/>
        <v>44713</v>
      </c>
      <c r="D189" s="49">
        <f t="shared" si="25"/>
        <v>75276.54543299665</v>
      </c>
      <c r="E189" s="49">
        <f t="shared" si="19"/>
        <v>1276.120074555293</v>
      </c>
      <c r="F189" s="12">
        <f t="shared" si="20"/>
        <v>0</v>
      </c>
      <c r="G189" s="11">
        <f t="shared" si="21"/>
        <v>1276.120074555293</v>
      </c>
      <c r="H189" s="11">
        <f t="shared" si="22"/>
        <v>987.559983728806</v>
      </c>
      <c r="I189" s="11">
        <f t="shared" si="26"/>
        <v>288.56009082648717</v>
      </c>
      <c r="J189" s="11">
        <f t="shared" si="23"/>
        <v>74288.98544926784</v>
      </c>
      <c r="K189" s="6"/>
      <c r="L189" s="6"/>
    </row>
    <row r="190" spans="2:12" ht="12.75">
      <c r="B190" s="47">
        <f t="shared" si="24"/>
        <v>175</v>
      </c>
      <c r="C190" s="48">
        <f t="shared" si="18"/>
        <v>44743</v>
      </c>
      <c r="D190" s="49">
        <f t="shared" si="25"/>
        <v>74288.98544926784</v>
      </c>
      <c r="E190" s="49">
        <f t="shared" si="19"/>
        <v>1276.120074555293</v>
      </c>
      <c r="F190" s="12">
        <f t="shared" si="20"/>
        <v>0</v>
      </c>
      <c r="G190" s="11">
        <f t="shared" si="21"/>
        <v>1276.120074555293</v>
      </c>
      <c r="H190" s="11">
        <f t="shared" si="22"/>
        <v>991.3456303330997</v>
      </c>
      <c r="I190" s="11">
        <f t="shared" si="26"/>
        <v>284.7744442221934</v>
      </c>
      <c r="J190" s="11">
        <f t="shared" si="23"/>
        <v>73297.63981893474</v>
      </c>
      <c r="K190" s="6"/>
      <c r="L190" s="6"/>
    </row>
    <row r="191" spans="2:12" ht="12.75">
      <c r="B191" s="47">
        <f t="shared" si="24"/>
        <v>176</v>
      </c>
      <c r="C191" s="48">
        <f t="shared" si="18"/>
        <v>44774</v>
      </c>
      <c r="D191" s="49">
        <f t="shared" si="25"/>
        <v>73297.63981893474</v>
      </c>
      <c r="E191" s="49">
        <f t="shared" si="19"/>
        <v>1276.120074555293</v>
      </c>
      <c r="F191" s="12">
        <f t="shared" si="20"/>
        <v>0</v>
      </c>
      <c r="G191" s="11">
        <f t="shared" si="21"/>
        <v>1276.120074555293</v>
      </c>
      <c r="H191" s="11">
        <f t="shared" si="22"/>
        <v>995.1457885827099</v>
      </c>
      <c r="I191" s="11">
        <f t="shared" si="26"/>
        <v>280.9742859725832</v>
      </c>
      <c r="J191" s="11">
        <f t="shared" si="23"/>
        <v>72302.49403035203</v>
      </c>
      <c r="K191" s="6"/>
      <c r="L191" s="6"/>
    </row>
    <row r="192" spans="2:12" ht="12.75">
      <c r="B192" s="47">
        <f t="shared" si="24"/>
        <v>177</v>
      </c>
      <c r="C192" s="48">
        <f t="shared" si="18"/>
        <v>44805</v>
      </c>
      <c r="D192" s="49">
        <f t="shared" si="25"/>
        <v>72302.49403035203</v>
      </c>
      <c r="E192" s="49">
        <f t="shared" si="19"/>
        <v>1276.120074555293</v>
      </c>
      <c r="F192" s="12">
        <f t="shared" si="20"/>
        <v>0</v>
      </c>
      <c r="G192" s="11">
        <f t="shared" si="21"/>
        <v>1276.120074555293</v>
      </c>
      <c r="H192" s="11">
        <f t="shared" si="22"/>
        <v>998.9605141056103</v>
      </c>
      <c r="I192" s="11">
        <f t="shared" si="26"/>
        <v>277.1595604496828</v>
      </c>
      <c r="J192" s="11">
        <f t="shared" si="23"/>
        <v>71303.53351624642</v>
      </c>
      <c r="K192" s="6"/>
      <c r="L192" s="6"/>
    </row>
    <row r="193" spans="2:12" ht="12.75">
      <c r="B193" s="47">
        <f t="shared" si="24"/>
        <v>178</v>
      </c>
      <c r="C193" s="48">
        <f t="shared" si="18"/>
        <v>44835</v>
      </c>
      <c r="D193" s="49">
        <f t="shared" si="25"/>
        <v>71303.53351624642</v>
      </c>
      <c r="E193" s="49">
        <f t="shared" si="19"/>
        <v>1276.120074555293</v>
      </c>
      <c r="F193" s="12">
        <f t="shared" si="20"/>
        <v>0</v>
      </c>
      <c r="G193" s="11">
        <f t="shared" si="21"/>
        <v>1276.120074555293</v>
      </c>
      <c r="H193" s="11">
        <f t="shared" si="22"/>
        <v>1002.7898627430152</v>
      </c>
      <c r="I193" s="11">
        <f t="shared" si="26"/>
        <v>273.3302118122779</v>
      </c>
      <c r="J193" s="11">
        <f t="shared" si="23"/>
        <v>70300.7436535034</v>
      </c>
      <c r="K193" s="6"/>
      <c r="L193" s="6"/>
    </row>
    <row r="194" spans="2:12" ht="12.75">
      <c r="B194" s="47">
        <f t="shared" si="24"/>
        <v>179</v>
      </c>
      <c r="C194" s="48">
        <f t="shared" si="18"/>
        <v>44866</v>
      </c>
      <c r="D194" s="49">
        <f t="shared" si="25"/>
        <v>70300.7436535034</v>
      </c>
      <c r="E194" s="49">
        <f t="shared" si="19"/>
        <v>1276.120074555293</v>
      </c>
      <c r="F194" s="12">
        <f t="shared" si="20"/>
        <v>0</v>
      </c>
      <c r="G194" s="11">
        <f t="shared" si="21"/>
        <v>1276.120074555293</v>
      </c>
      <c r="H194" s="11">
        <f t="shared" si="22"/>
        <v>1006.6338905501966</v>
      </c>
      <c r="I194" s="11">
        <f t="shared" si="26"/>
        <v>269.4861840050964</v>
      </c>
      <c r="J194" s="11">
        <f t="shared" si="23"/>
        <v>69294.10976295322</v>
      </c>
      <c r="K194" s="6"/>
      <c r="L194" s="6"/>
    </row>
    <row r="195" spans="2:12" ht="12.75">
      <c r="B195" s="47">
        <f t="shared" si="24"/>
        <v>180</v>
      </c>
      <c r="C195" s="48">
        <f t="shared" si="18"/>
        <v>44896</v>
      </c>
      <c r="D195" s="49">
        <f t="shared" si="25"/>
        <v>69294.10976295322</v>
      </c>
      <c r="E195" s="49">
        <f t="shared" si="19"/>
        <v>1276.120074555293</v>
      </c>
      <c r="F195" s="12">
        <f t="shared" si="20"/>
        <v>0</v>
      </c>
      <c r="G195" s="11">
        <f t="shared" si="21"/>
        <v>1276.120074555293</v>
      </c>
      <c r="H195" s="11">
        <f t="shared" si="22"/>
        <v>1010.4926537973058</v>
      </c>
      <c r="I195" s="11">
        <f t="shared" si="26"/>
        <v>265.6274207579873</v>
      </c>
      <c r="J195" s="11">
        <f t="shared" si="23"/>
        <v>68283.61710915591</v>
      </c>
      <c r="K195" s="6"/>
      <c r="L195" s="6"/>
    </row>
    <row r="196" spans="2:12" ht="12.75">
      <c r="B196" s="47">
        <f t="shared" si="24"/>
        <v>181</v>
      </c>
      <c r="C196" s="48">
        <f t="shared" si="18"/>
        <v>44927</v>
      </c>
      <c r="D196" s="49">
        <f t="shared" si="25"/>
        <v>68283.61710915591</v>
      </c>
      <c r="E196" s="49">
        <f t="shared" si="19"/>
        <v>1276.120074555293</v>
      </c>
      <c r="F196" s="12">
        <f t="shared" si="20"/>
        <v>0</v>
      </c>
      <c r="G196" s="11">
        <f t="shared" si="21"/>
        <v>1276.120074555293</v>
      </c>
      <c r="H196" s="11">
        <f t="shared" si="22"/>
        <v>1014.3662089701954</v>
      </c>
      <c r="I196" s="11">
        <f t="shared" si="26"/>
        <v>261.7538655850976</v>
      </c>
      <c r="J196" s="11">
        <f t="shared" si="23"/>
        <v>67269.25090018571</v>
      </c>
      <c r="K196" s="6"/>
      <c r="L196" s="6"/>
    </row>
    <row r="197" spans="2:12" ht="12.75">
      <c r="B197" s="47">
        <f t="shared" si="24"/>
        <v>182</v>
      </c>
      <c r="C197" s="48">
        <f t="shared" si="18"/>
        <v>44958</v>
      </c>
      <c r="D197" s="49">
        <f t="shared" si="25"/>
        <v>67269.25090018571</v>
      </c>
      <c r="E197" s="49">
        <f t="shared" si="19"/>
        <v>1276.120074555293</v>
      </c>
      <c r="F197" s="12">
        <f t="shared" si="20"/>
        <v>0</v>
      </c>
      <c r="G197" s="11">
        <f t="shared" si="21"/>
        <v>1276.120074555293</v>
      </c>
      <c r="H197" s="11">
        <f t="shared" si="22"/>
        <v>1018.2546127712478</v>
      </c>
      <c r="I197" s="11">
        <f t="shared" si="26"/>
        <v>257.86546178404524</v>
      </c>
      <c r="J197" s="11">
        <f t="shared" si="23"/>
        <v>66250.99628741447</v>
      </c>
      <c r="K197" s="6"/>
      <c r="L197" s="6"/>
    </row>
    <row r="198" spans="2:12" ht="12.75">
      <c r="B198" s="47">
        <f t="shared" si="24"/>
        <v>183</v>
      </c>
      <c r="C198" s="48">
        <f t="shared" si="18"/>
        <v>44986</v>
      </c>
      <c r="D198" s="49">
        <f t="shared" si="25"/>
        <v>66250.99628741447</v>
      </c>
      <c r="E198" s="49">
        <f t="shared" si="19"/>
        <v>1276.120074555293</v>
      </c>
      <c r="F198" s="12">
        <f t="shared" si="20"/>
        <v>0</v>
      </c>
      <c r="G198" s="11">
        <f t="shared" si="21"/>
        <v>1276.120074555293</v>
      </c>
      <c r="H198" s="11">
        <f t="shared" si="22"/>
        <v>1022.1579221202043</v>
      </c>
      <c r="I198" s="11">
        <f t="shared" si="26"/>
        <v>253.9621524350888</v>
      </c>
      <c r="J198" s="11">
        <f t="shared" si="23"/>
        <v>65228.838365294265</v>
      </c>
      <c r="K198" s="6"/>
      <c r="L198" s="6"/>
    </row>
    <row r="199" spans="2:12" ht="12.75">
      <c r="B199" s="47">
        <f t="shared" si="24"/>
        <v>184</v>
      </c>
      <c r="C199" s="48">
        <f t="shared" si="18"/>
        <v>45017</v>
      </c>
      <c r="D199" s="49">
        <f t="shared" si="25"/>
        <v>65228.838365294265</v>
      </c>
      <c r="E199" s="49">
        <f t="shared" si="19"/>
        <v>1276.120074555293</v>
      </c>
      <c r="F199" s="12">
        <f t="shared" si="20"/>
        <v>0</v>
      </c>
      <c r="G199" s="11">
        <f t="shared" si="21"/>
        <v>1276.120074555293</v>
      </c>
      <c r="H199" s="11">
        <f t="shared" si="22"/>
        <v>1026.0761941549983</v>
      </c>
      <c r="I199" s="11">
        <f t="shared" si="26"/>
        <v>250.04388040029468</v>
      </c>
      <c r="J199" s="11">
        <f t="shared" si="23"/>
        <v>64202.762171139264</v>
      </c>
      <c r="K199" s="6"/>
      <c r="L199" s="6"/>
    </row>
    <row r="200" spans="2:12" ht="12.75">
      <c r="B200" s="47">
        <f t="shared" si="24"/>
        <v>185</v>
      </c>
      <c r="C200" s="48">
        <f t="shared" si="18"/>
        <v>45047</v>
      </c>
      <c r="D200" s="49">
        <f t="shared" si="25"/>
        <v>64202.762171139264</v>
      </c>
      <c r="E200" s="49">
        <f t="shared" si="19"/>
        <v>1276.120074555293</v>
      </c>
      <c r="F200" s="12">
        <f t="shared" si="20"/>
        <v>0</v>
      </c>
      <c r="G200" s="11">
        <f t="shared" si="21"/>
        <v>1276.120074555293</v>
      </c>
      <c r="H200" s="11">
        <f t="shared" si="22"/>
        <v>1030.0094862325925</v>
      </c>
      <c r="I200" s="11">
        <f t="shared" si="26"/>
        <v>246.11058832270052</v>
      </c>
      <c r="J200" s="11">
        <f t="shared" si="23"/>
        <v>63172.75268490667</v>
      </c>
      <c r="K200" s="6"/>
      <c r="L200" s="6"/>
    </row>
    <row r="201" spans="2:12" ht="12.75">
      <c r="B201" s="47">
        <f t="shared" si="24"/>
        <v>186</v>
      </c>
      <c r="C201" s="48">
        <f t="shared" si="18"/>
        <v>45078</v>
      </c>
      <c r="D201" s="49">
        <f t="shared" si="25"/>
        <v>63172.75268490667</v>
      </c>
      <c r="E201" s="49">
        <f t="shared" si="19"/>
        <v>1276.120074555293</v>
      </c>
      <c r="F201" s="12">
        <f t="shared" si="20"/>
        <v>0</v>
      </c>
      <c r="G201" s="11">
        <f t="shared" si="21"/>
        <v>1276.120074555293</v>
      </c>
      <c r="H201" s="11">
        <f t="shared" si="22"/>
        <v>1033.9578559298175</v>
      </c>
      <c r="I201" s="11">
        <f t="shared" si="26"/>
        <v>242.16221862547556</v>
      </c>
      <c r="J201" s="11">
        <f t="shared" si="23"/>
        <v>62138.794828976854</v>
      </c>
      <c r="K201" s="6"/>
      <c r="L201" s="6"/>
    </row>
    <row r="202" spans="2:12" ht="12.75">
      <c r="B202" s="47">
        <f t="shared" si="24"/>
        <v>187</v>
      </c>
      <c r="C202" s="48">
        <f t="shared" si="18"/>
        <v>45108</v>
      </c>
      <c r="D202" s="49">
        <f t="shared" si="25"/>
        <v>62138.794828976854</v>
      </c>
      <c r="E202" s="49">
        <f t="shared" si="19"/>
        <v>1276.120074555293</v>
      </c>
      <c r="F202" s="12">
        <f t="shared" si="20"/>
        <v>0</v>
      </c>
      <c r="G202" s="11">
        <f t="shared" si="21"/>
        <v>1276.120074555293</v>
      </c>
      <c r="H202" s="11">
        <f t="shared" si="22"/>
        <v>1037.9213610442152</v>
      </c>
      <c r="I202" s="11">
        <f t="shared" si="26"/>
        <v>238.19871351107793</v>
      </c>
      <c r="J202" s="11">
        <f t="shared" si="23"/>
        <v>61100.87346793264</v>
      </c>
      <c r="K202" s="6"/>
      <c r="L202" s="6"/>
    </row>
    <row r="203" spans="2:12" ht="12.75">
      <c r="B203" s="47">
        <f t="shared" si="24"/>
        <v>188</v>
      </c>
      <c r="C203" s="48">
        <f t="shared" si="18"/>
        <v>45139</v>
      </c>
      <c r="D203" s="49">
        <f t="shared" si="25"/>
        <v>61100.87346793264</v>
      </c>
      <c r="E203" s="49">
        <f t="shared" si="19"/>
        <v>1276.120074555293</v>
      </c>
      <c r="F203" s="12">
        <f t="shared" si="20"/>
        <v>0</v>
      </c>
      <c r="G203" s="11">
        <f t="shared" si="21"/>
        <v>1276.120074555293</v>
      </c>
      <c r="H203" s="11">
        <f t="shared" si="22"/>
        <v>1041.9000595948846</v>
      </c>
      <c r="I203" s="11">
        <f t="shared" si="26"/>
        <v>234.22001496040843</v>
      </c>
      <c r="J203" s="11">
        <f t="shared" si="23"/>
        <v>60058.973408337755</v>
      </c>
      <c r="K203" s="6"/>
      <c r="L203" s="6"/>
    </row>
    <row r="204" spans="2:12" ht="12.75">
      <c r="B204" s="47">
        <f t="shared" si="24"/>
        <v>189</v>
      </c>
      <c r="C204" s="48">
        <f t="shared" si="18"/>
        <v>45170</v>
      </c>
      <c r="D204" s="49">
        <f t="shared" si="25"/>
        <v>60058.973408337755</v>
      </c>
      <c r="E204" s="49">
        <f t="shared" si="19"/>
        <v>1276.120074555293</v>
      </c>
      <c r="F204" s="12">
        <f t="shared" si="20"/>
        <v>0</v>
      </c>
      <c r="G204" s="11">
        <f t="shared" si="21"/>
        <v>1276.120074555293</v>
      </c>
      <c r="H204" s="11">
        <f t="shared" si="22"/>
        <v>1045.8940098233315</v>
      </c>
      <c r="I204" s="11">
        <f t="shared" si="26"/>
        <v>230.2260647319614</v>
      </c>
      <c r="J204" s="11">
        <f t="shared" si="23"/>
        <v>59013.07939851443</v>
      </c>
      <c r="K204" s="6"/>
      <c r="L204" s="6"/>
    </row>
    <row r="205" spans="2:12" ht="12.75">
      <c r="B205" s="47">
        <f t="shared" si="24"/>
        <v>190</v>
      </c>
      <c r="C205" s="48">
        <f t="shared" si="18"/>
        <v>45200</v>
      </c>
      <c r="D205" s="49">
        <f t="shared" si="25"/>
        <v>59013.07939851443</v>
      </c>
      <c r="E205" s="49">
        <f t="shared" si="19"/>
        <v>1276.120074555293</v>
      </c>
      <c r="F205" s="12">
        <f t="shared" si="20"/>
        <v>0</v>
      </c>
      <c r="G205" s="11">
        <f t="shared" si="21"/>
        <v>1276.120074555293</v>
      </c>
      <c r="H205" s="11">
        <f t="shared" si="22"/>
        <v>1049.903270194321</v>
      </c>
      <c r="I205" s="11">
        <f t="shared" si="26"/>
        <v>226.21680436097196</v>
      </c>
      <c r="J205" s="11">
        <f t="shared" si="23"/>
        <v>57963.176128320105</v>
      </c>
      <c r="K205" s="6"/>
      <c r="L205" s="6"/>
    </row>
    <row r="206" spans="2:12" ht="12.75">
      <c r="B206" s="47">
        <f t="shared" si="24"/>
        <v>191</v>
      </c>
      <c r="C206" s="48">
        <f t="shared" si="18"/>
        <v>45231</v>
      </c>
      <c r="D206" s="49">
        <f t="shared" si="25"/>
        <v>57963.176128320105</v>
      </c>
      <c r="E206" s="49">
        <f t="shared" si="19"/>
        <v>1276.120074555293</v>
      </c>
      <c r="F206" s="12">
        <f t="shared" si="20"/>
        <v>0</v>
      </c>
      <c r="G206" s="11">
        <f t="shared" si="21"/>
        <v>1276.120074555293</v>
      </c>
      <c r="H206" s="11">
        <f t="shared" si="22"/>
        <v>1053.9278993967328</v>
      </c>
      <c r="I206" s="11">
        <f t="shared" si="26"/>
        <v>222.19217515856042</v>
      </c>
      <c r="J206" s="11">
        <f t="shared" si="23"/>
        <v>56909.248228923374</v>
      </c>
      <c r="K206" s="6"/>
      <c r="L206" s="6"/>
    </row>
    <row r="207" spans="2:12" ht="12.75">
      <c r="B207" s="47">
        <f t="shared" si="24"/>
        <v>192</v>
      </c>
      <c r="C207" s="48">
        <f t="shared" si="18"/>
        <v>45261</v>
      </c>
      <c r="D207" s="49">
        <f t="shared" si="25"/>
        <v>56909.248228923374</v>
      </c>
      <c r="E207" s="49">
        <f t="shared" si="19"/>
        <v>1276.120074555293</v>
      </c>
      <c r="F207" s="12">
        <f t="shared" si="20"/>
        <v>0</v>
      </c>
      <c r="G207" s="11">
        <f t="shared" si="21"/>
        <v>1276.120074555293</v>
      </c>
      <c r="H207" s="11">
        <f t="shared" si="22"/>
        <v>1057.9679563444201</v>
      </c>
      <c r="I207" s="11">
        <f t="shared" si="26"/>
        <v>218.1521182108729</v>
      </c>
      <c r="J207" s="11">
        <f t="shared" si="23"/>
        <v>55851.28027257895</v>
      </c>
      <c r="K207" s="6"/>
      <c r="L207" s="6"/>
    </row>
    <row r="208" spans="2:12" ht="12.75">
      <c r="B208" s="47">
        <f t="shared" si="24"/>
        <v>193</v>
      </c>
      <c r="C208" s="48">
        <f aca="true" t="shared" si="27" ref="C208:C271">IF(Pay_Num&lt;&gt;"",DATE(YEAR(Loan_Start),MONTH(Loan_Start)+(Pay_Num)*12/Num_Pmt_Per_Year,DAY(Loan_Start)),"")</f>
        <v>45292</v>
      </c>
      <c r="D208" s="49">
        <f t="shared" si="25"/>
        <v>55851.28027257895</v>
      </c>
      <c r="E208" s="49">
        <f aca="true" t="shared" si="28" ref="E208:E271">IF(Pay_Num&lt;&gt;"",Scheduled_Monthly_Payment,"")</f>
        <v>1276.120074555293</v>
      </c>
      <c r="F208" s="12">
        <f aca="true" t="shared" si="29" ref="F208:F271">IF(AND(Pay_Num&lt;&gt;"",Sched_Pay+Scheduled_Extra_Payments&lt;Beg_Bal),Scheduled_Extra_Payments,IF(AND(Pay_Num&lt;&gt;"",Beg_Bal-Sched_Pay&gt;0),Beg_Bal-Sched_Pay,IF(Pay_Num&lt;&gt;"",0,"")))</f>
        <v>0</v>
      </c>
      <c r="G208" s="11">
        <f aca="true" t="shared" si="30" ref="G208:G271">IF(AND(Pay_Num&lt;&gt;"",Sched_Pay+Extra_Pay&lt;Beg_Bal),Sched_Pay+Extra_Pay,IF(Pay_Num&lt;&gt;"",Beg_Bal,""))</f>
        <v>1276.120074555293</v>
      </c>
      <c r="H208" s="11">
        <f aca="true" t="shared" si="31" ref="H208:H271">IF(Pay_Num&lt;&gt;"",Total_Pay-Int,"")</f>
        <v>1062.0235001770739</v>
      </c>
      <c r="I208" s="11">
        <f t="shared" si="26"/>
        <v>214.09657437821932</v>
      </c>
      <c r="J208" s="11">
        <f aca="true" t="shared" si="32" ref="J208:J271">IF(AND(Pay_Num&lt;&gt;"",Sched_Pay+Extra_Pay&lt;Beg_Bal),Beg_Bal-Princ,IF(Pay_Num&lt;&gt;"",0,""))</f>
        <v>54789.25677240188</v>
      </c>
      <c r="K208" s="6"/>
      <c r="L208" s="6"/>
    </row>
    <row r="209" spans="2:12" ht="12.75">
      <c r="B209" s="47">
        <f aca="true" t="shared" si="33" ref="B209:B272">IF(Values_Entered,B208+1,"")</f>
        <v>194</v>
      </c>
      <c r="C209" s="48">
        <f t="shared" si="27"/>
        <v>45323</v>
      </c>
      <c r="D209" s="49">
        <f aca="true" t="shared" si="34" ref="D209:D272">IF(Pay_Num&lt;&gt;"",J208,"")</f>
        <v>54789.25677240188</v>
      </c>
      <c r="E209" s="49">
        <f t="shared" si="28"/>
        <v>1276.120074555293</v>
      </c>
      <c r="F209" s="12">
        <f t="shared" si="29"/>
        <v>0</v>
      </c>
      <c r="G209" s="11">
        <f t="shared" si="30"/>
        <v>1276.120074555293</v>
      </c>
      <c r="H209" s="11">
        <f t="shared" si="31"/>
        <v>1066.0945902610858</v>
      </c>
      <c r="I209" s="11">
        <f aca="true" t="shared" si="35" ref="I209:I272">IF(Pay_Num&lt;&gt;"",Beg_Bal*Interest_Rate/Num_Pmt_Per_Year,"")</f>
        <v>210.02548429420722</v>
      </c>
      <c r="J209" s="11">
        <f t="shared" si="32"/>
        <v>53723.1621821408</v>
      </c>
      <c r="K209" s="6"/>
      <c r="L209" s="6"/>
    </row>
    <row r="210" spans="2:12" ht="12.75">
      <c r="B210" s="47">
        <f t="shared" si="33"/>
        <v>195</v>
      </c>
      <c r="C210" s="48">
        <f t="shared" si="27"/>
        <v>45352</v>
      </c>
      <c r="D210" s="49">
        <f t="shared" si="34"/>
        <v>53723.1621821408</v>
      </c>
      <c r="E210" s="49">
        <f t="shared" si="28"/>
        <v>1276.120074555293</v>
      </c>
      <c r="F210" s="12">
        <f t="shared" si="29"/>
        <v>0</v>
      </c>
      <c r="G210" s="11">
        <f t="shared" si="30"/>
        <v>1276.120074555293</v>
      </c>
      <c r="H210" s="11">
        <f t="shared" si="31"/>
        <v>1070.18128619042</v>
      </c>
      <c r="I210" s="11">
        <f t="shared" si="35"/>
        <v>205.93878836487306</v>
      </c>
      <c r="J210" s="11">
        <f t="shared" si="32"/>
        <v>52652.98089595038</v>
      </c>
      <c r="K210" s="6"/>
      <c r="L210" s="6"/>
    </row>
    <row r="211" spans="2:12" ht="12.75">
      <c r="B211" s="47">
        <f t="shared" si="33"/>
        <v>196</v>
      </c>
      <c r="C211" s="48">
        <f t="shared" si="27"/>
        <v>45383</v>
      </c>
      <c r="D211" s="49">
        <f t="shared" si="34"/>
        <v>52652.98089595038</v>
      </c>
      <c r="E211" s="49">
        <f t="shared" si="28"/>
        <v>1276.120074555293</v>
      </c>
      <c r="F211" s="12">
        <f t="shared" si="29"/>
        <v>0</v>
      </c>
      <c r="G211" s="11">
        <f t="shared" si="30"/>
        <v>1276.120074555293</v>
      </c>
      <c r="H211" s="11">
        <f t="shared" si="31"/>
        <v>1074.2836477874832</v>
      </c>
      <c r="I211" s="11">
        <f t="shared" si="35"/>
        <v>201.8364267678098</v>
      </c>
      <c r="J211" s="11">
        <f t="shared" si="32"/>
        <v>51578.6972481629</v>
      </c>
      <c r="K211" s="6"/>
      <c r="L211" s="6"/>
    </row>
    <row r="212" spans="2:12" ht="12.75">
      <c r="B212" s="47">
        <f t="shared" si="33"/>
        <v>197</v>
      </c>
      <c r="C212" s="48">
        <f t="shared" si="27"/>
        <v>45413</v>
      </c>
      <c r="D212" s="49">
        <f t="shared" si="34"/>
        <v>51578.6972481629</v>
      </c>
      <c r="E212" s="49">
        <f t="shared" si="28"/>
        <v>1276.120074555293</v>
      </c>
      <c r="F212" s="12">
        <f t="shared" si="29"/>
        <v>0</v>
      </c>
      <c r="G212" s="11">
        <f t="shared" si="30"/>
        <v>1276.120074555293</v>
      </c>
      <c r="H212" s="11">
        <f t="shared" si="31"/>
        <v>1078.401735104002</v>
      </c>
      <c r="I212" s="11">
        <f t="shared" si="35"/>
        <v>197.7183394512911</v>
      </c>
      <c r="J212" s="11">
        <f t="shared" si="32"/>
        <v>50500.295513058896</v>
      </c>
      <c r="K212" s="6"/>
      <c r="L212" s="6"/>
    </row>
    <row r="213" spans="2:12" ht="12.75">
      <c r="B213" s="47">
        <f t="shared" si="33"/>
        <v>198</v>
      </c>
      <c r="C213" s="48">
        <f t="shared" si="27"/>
        <v>45444</v>
      </c>
      <c r="D213" s="49">
        <f t="shared" si="34"/>
        <v>50500.295513058896</v>
      </c>
      <c r="E213" s="49">
        <f t="shared" si="28"/>
        <v>1276.120074555293</v>
      </c>
      <c r="F213" s="12">
        <f t="shared" si="29"/>
        <v>0</v>
      </c>
      <c r="G213" s="11">
        <f t="shared" si="30"/>
        <v>1276.120074555293</v>
      </c>
      <c r="H213" s="11">
        <f t="shared" si="31"/>
        <v>1082.5356084219006</v>
      </c>
      <c r="I213" s="11">
        <f t="shared" si="35"/>
        <v>193.58446613339243</v>
      </c>
      <c r="J213" s="11">
        <f t="shared" si="32"/>
        <v>49417.759904636994</v>
      </c>
      <c r="K213" s="6"/>
      <c r="L213" s="6"/>
    </row>
    <row r="214" spans="2:12" ht="12.75">
      <c r="B214" s="47">
        <f t="shared" si="33"/>
        <v>199</v>
      </c>
      <c r="C214" s="48">
        <f t="shared" si="27"/>
        <v>45474</v>
      </c>
      <c r="D214" s="49">
        <f t="shared" si="34"/>
        <v>49417.759904636994</v>
      </c>
      <c r="E214" s="49">
        <f t="shared" si="28"/>
        <v>1276.120074555293</v>
      </c>
      <c r="F214" s="12">
        <f t="shared" si="29"/>
        <v>0</v>
      </c>
      <c r="G214" s="11">
        <f t="shared" si="30"/>
        <v>1276.120074555293</v>
      </c>
      <c r="H214" s="11">
        <f t="shared" si="31"/>
        <v>1086.6853282541847</v>
      </c>
      <c r="I214" s="11">
        <f t="shared" si="35"/>
        <v>189.43474630110848</v>
      </c>
      <c r="J214" s="11">
        <f t="shared" si="32"/>
        <v>48331.07457638281</v>
      </c>
      <c r="K214" s="6"/>
      <c r="L214" s="6"/>
    </row>
    <row r="215" spans="2:12" ht="12.75">
      <c r="B215" s="47">
        <f t="shared" si="33"/>
        <v>200</v>
      </c>
      <c r="C215" s="48">
        <f t="shared" si="27"/>
        <v>45505</v>
      </c>
      <c r="D215" s="49">
        <f t="shared" si="34"/>
        <v>48331.07457638281</v>
      </c>
      <c r="E215" s="49">
        <f t="shared" si="28"/>
        <v>1276.120074555293</v>
      </c>
      <c r="F215" s="12">
        <f t="shared" si="29"/>
        <v>0</v>
      </c>
      <c r="G215" s="11">
        <f t="shared" si="30"/>
        <v>1276.120074555293</v>
      </c>
      <c r="H215" s="11">
        <f t="shared" si="31"/>
        <v>1090.8509553458257</v>
      </c>
      <c r="I215" s="11">
        <f t="shared" si="35"/>
        <v>185.26911920946745</v>
      </c>
      <c r="J215" s="11">
        <f t="shared" si="32"/>
        <v>47240.22362103698</v>
      </c>
      <c r="K215" s="6"/>
      <c r="L215" s="6"/>
    </row>
    <row r="216" spans="2:12" ht="12.75">
      <c r="B216" s="47">
        <f t="shared" si="33"/>
        <v>201</v>
      </c>
      <c r="C216" s="48">
        <f t="shared" si="27"/>
        <v>45536</v>
      </c>
      <c r="D216" s="49">
        <f t="shared" si="34"/>
        <v>47240.22362103698</v>
      </c>
      <c r="E216" s="49">
        <f t="shared" si="28"/>
        <v>1276.120074555293</v>
      </c>
      <c r="F216" s="12">
        <f t="shared" si="29"/>
        <v>0</v>
      </c>
      <c r="G216" s="11">
        <f t="shared" si="30"/>
        <v>1276.120074555293</v>
      </c>
      <c r="H216" s="11">
        <f t="shared" si="31"/>
        <v>1095.0325506746512</v>
      </c>
      <c r="I216" s="11">
        <f t="shared" si="35"/>
        <v>181.08752388064178</v>
      </c>
      <c r="J216" s="11">
        <f t="shared" si="32"/>
        <v>46145.19107036233</v>
      </c>
      <c r="K216" s="6"/>
      <c r="L216" s="6"/>
    </row>
    <row r="217" spans="2:12" ht="12.75">
      <c r="B217" s="47">
        <f t="shared" si="33"/>
        <v>202</v>
      </c>
      <c r="C217" s="48">
        <f t="shared" si="27"/>
        <v>45566</v>
      </c>
      <c r="D217" s="49">
        <f t="shared" si="34"/>
        <v>46145.19107036233</v>
      </c>
      <c r="E217" s="49">
        <f t="shared" si="28"/>
        <v>1276.120074555293</v>
      </c>
      <c r="F217" s="12">
        <f t="shared" si="29"/>
        <v>0</v>
      </c>
      <c r="G217" s="11">
        <f t="shared" si="30"/>
        <v>1276.120074555293</v>
      </c>
      <c r="H217" s="11">
        <f t="shared" si="31"/>
        <v>1099.2301754522375</v>
      </c>
      <c r="I217" s="11">
        <f t="shared" si="35"/>
        <v>176.88989910305557</v>
      </c>
      <c r="J217" s="11">
        <f t="shared" si="32"/>
        <v>45045.960894910095</v>
      </c>
      <c r="K217" s="6"/>
      <c r="L217" s="6"/>
    </row>
    <row r="218" spans="2:12" ht="12.75">
      <c r="B218" s="47">
        <f t="shared" si="33"/>
        <v>203</v>
      </c>
      <c r="C218" s="48">
        <f t="shared" si="27"/>
        <v>45597</v>
      </c>
      <c r="D218" s="49">
        <f t="shared" si="34"/>
        <v>45045.960894910095</v>
      </c>
      <c r="E218" s="49">
        <f t="shared" si="28"/>
        <v>1276.120074555293</v>
      </c>
      <c r="F218" s="12">
        <f t="shared" si="29"/>
        <v>0</v>
      </c>
      <c r="G218" s="11">
        <f t="shared" si="30"/>
        <v>1276.120074555293</v>
      </c>
      <c r="H218" s="11">
        <f t="shared" si="31"/>
        <v>1103.4438911248044</v>
      </c>
      <c r="I218" s="11">
        <f t="shared" si="35"/>
        <v>172.6761834304887</v>
      </c>
      <c r="J218" s="11">
        <f t="shared" si="32"/>
        <v>43942.51700378529</v>
      </c>
      <c r="K218" s="6"/>
      <c r="L218" s="6"/>
    </row>
    <row r="219" spans="2:12" ht="12.75">
      <c r="B219" s="47">
        <f t="shared" si="33"/>
        <v>204</v>
      </c>
      <c r="C219" s="48">
        <f t="shared" si="27"/>
        <v>45627</v>
      </c>
      <c r="D219" s="49">
        <f t="shared" si="34"/>
        <v>43942.51700378529</v>
      </c>
      <c r="E219" s="49">
        <f t="shared" si="28"/>
        <v>1276.120074555293</v>
      </c>
      <c r="F219" s="12">
        <f t="shared" si="29"/>
        <v>0</v>
      </c>
      <c r="G219" s="11">
        <f t="shared" si="30"/>
        <v>1276.120074555293</v>
      </c>
      <c r="H219" s="11">
        <f t="shared" si="31"/>
        <v>1107.6737593741161</v>
      </c>
      <c r="I219" s="11">
        <f t="shared" si="35"/>
        <v>168.44631518117694</v>
      </c>
      <c r="J219" s="11">
        <f t="shared" si="32"/>
        <v>42834.843244411175</v>
      </c>
      <c r="K219" s="6"/>
      <c r="L219" s="6"/>
    </row>
    <row r="220" spans="2:12" ht="12.75">
      <c r="B220" s="47">
        <f t="shared" si="33"/>
        <v>205</v>
      </c>
      <c r="C220" s="48">
        <f t="shared" si="27"/>
        <v>45658</v>
      </c>
      <c r="D220" s="49">
        <f t="shared" si="34"/>
        <v>42834.843244411175</v>
      </c>
      <c r="E220" s="49">
        <f t="shared" si="28"/>
        <v>1276.120074555293</v>
      </c>
      <c r="F220" s="12">
        <f t="shared" si="29"/>
        <v>0</v>
      </c>
      <c r="G220" s="11">
        <f t="shared" si="30"/>
        <v>1276.120074555293</v>
      </c>
      <c r="H220" s="11">
        <f t="shared" si="31"/>
        <v>1111.9198421183835</v>
      </c>
      <c r="I220" s="11">
        <f t="shared" si="35"/>
        <v>164.2002324369095</v>
      </c>
      <c r="J220" s="11">
        <f t="shared" si="32"/>
        <v>41722.92340229279</v>
      </c>
      <c r="K220" s="6"/>
      <c r="L220" s="6"/>
    </row>
    <row r="221" spans="2:12" ht="12.75">
      <c r="B221" s="47">
        <f t="shared" si="33"/>
        <v>206</v>
      </c>
      <c r="C221" s="48">
        <f t="shared" si="27"/>
        <v>45689</v>
      </c>
      <c r="D221" s="49">
        <f t="shared" si="34"/>
        <v>41722.92340229279</v>
      </c>
      <c r="E221" s="49">
        <f t="shared" si="28"/>
        <v>1276.120074555293</v>
      </c>
      <c r="F221" s="12">
        <f t="shared" si="29"/>
        <v>0</v>
      </c>
      <c r="G221" s="11">
        <f t="shared" si="30"/>
        <v>1276.120074555293</v>
      </c>
      <c r="H221" s="11">
        <f t="shared" si="31"/>
        <v>1116.1822015131706</v>
      </c>
      <c r="I221" s="11">
        <f t="shared" si="35"/>
        <v>159.93787304212236</v>
      </c>
      <c r="J221" s="11">
        <f t="shared" si="32"/>
        <v>40606.74120077962</v>
      </c>
      <c r="K221" s="6"/>
      <c r="L221" s="6"/>
    </row>
    <row r="222" spans="2:12" ht="12.75">
      <c r="B222" s="47">
        <f t="shared" si="33"/>
        <v>207</v>
      </c>
      <c r="C222" s="48">
        <f t="shared" si="27"/>
        <v>45717</v>
      </c>
      <c r="D222" s="49">
        <f t="shared" si="34"/>
        <v>40606.74120077962</v>
      </c>
      <c r="E222" s="49">
        <f t="shared" si="28"/>
        <v>1276.120074555293</v>
      </c>
      <c r="F222" s="12">
        <f t="shared" si="29"/>
        <v>0</v>
      </c>
      <c r="G222" s="11">
        <f t="shared" si="30"/>
        <v>1276.120074555293</v>
      </c>
      <c r="H222" s="11">
        <f t="shared" si="31"/>
        <v>1120.4608999523045</v>
      </c>
      <c r="I222" s="11">
        <f t="shared" si="35"/>
        <v>155.65917460298854</v>
      </c>
      <c r="J222" s="11">
        <f t="shared" si="32"/>
        <v>39486.28030082732</v>
      </c>
      <c r="K222" s="6"/>
      <c r="L222" s="6"/>
    </row>
    <row r="223" spans="2:12" ht="12.75">
      <c r="B223" s="47">
        <f t="shared" si="33"/>
        <v>208</v>
      </c>
      <c r="C223" s="48">
        <f t="shared" si="27"/>
        <v>45748</v>
      </c>
      <c r="D223" s="49">
        <f t="shared" si="34"/>
        <v>39486.28030082732</v>
      </c>
      <c r="E223" s="49">
        <f t="shared" si="28"/>
        <v>1276.120074555293</v>
      </c>
      <c r="F223" s="12">
        <f t="shared" si="29"/>
        <v>0</v>
      </c>
      <c r="G223" s="11">
        <f t="shared" si="30"/>
        <v>1276.120074555293</v>
      </c>
      <c r="H223" s="11">
        <f t="shared" si="31"/>
        <v>1124.7560000687884</v>
      </c>
      <c r="I223" s="11">
        <f t="shared" si="35"/>
        <v>151.36407448650473</v>
      </c>
      <c r="J223" s="11">
        <f t="shared" si="32"/>
        <v>38361.52430075853</v>
      </c>
      <c r="K223" s="6"/>
      <c r="L223" s="6"/>
    </row>
    <row r="224" spans="2:12" ht="12.75">
      <c r="B224" s="47">
        <f t="shared" si="33"/>
        <v>209</v>
      </c>
      <c r="C224" s="48">
        <f t="shared" si="27"/>
        <v>45778</v>
      </c>
      <c r="D224" s="49">
        <f t="shared" si="34"/>
        <v>38361.52430075853</v>
      </c>
      <c r="E224" s="49">
        <f t="shared" si="28"/>
        <v>1276.120074555293</v>
      </c>
      <c r="F224" s="12">
        <f t="shared" si="29"/>
        <v>0</v>
      </c>
      <c r="G224" s="11">
        <f t="shared" si="30"/>
        <v>1276.120074555293</v>
      </c>
      <c r="H224" s="11">
        <f t="shared" si="31"/>
        <v>1129.0675647357186</v>
      </c>
      <c r="I224" s="11">
        <f t="shared" si="35"/>
        <v>147.05250981957437</v>
      </c>
      <c r="J224" s="11">
        <f t="shared" si="32"/>
        <v>37232.45673602281</v>
      </c>
      <c r="K224" s="6"/>
      <c r="L224" s="6"/>
    </row>
    <row r="225" spans="2:12" ht="12.75">
      <c r="B225" s="47">
        <f t="shared" si="33"/>
        <v>210</v>
      </c>
      <c r="C225" s="48">
        <f t="shared" si="27"/>
        <v>45809</v>
      </c>
      <c r="D225" s="49">
        <f t="shared" si="34"/>
        <v>37232.45673602281</v>
      </c>
      <c r="E225" s="49">
        <f t="shared" si="28"/>
        <v>1276.120074555293</v>
      </c>
      <c r="F225" s="12">
        <f t="shared" si="29"/>
        <v>0</v>
      </c>
      <c r="G225" s="11">
        <f t="shared" si="30"/>
        <v>1276.120074555293</v>
      </c>
      <c r="H225" s="11">
        <f t="shared" si="31"/>
        <v>1133.3956570672055</v>
      </c>
      <c r="I225" s="11">
        <f t="shared" si="35"/>
        <v>142.72441748808743</v>
      </c>
      <c r="J225" s="11">
        <f t="shared" si="32"/>
        <v>36099.0610789556</v>
      </c>
      <c r="K225" s="6"/>
      <c r="L225" s="6"/>
    </row>
    <row r="226" spans="2:12" ht="12.75">
      <c r="B226" s="47">
        <f t="shared" si="33"/>
        <v>211</v>
      </c>
      <c r="C226" s="48">
        <f t="shared" si="27"/>
        <v>45839</v>
      </c>
      <c r="D226" s="49">
        <f t="shared" si="34"/>
        <v>36099.0610789556</v>
      </c>
      <c r="E226" s="49">
        <f t="shared" si="28"/>
        <v>1276.120074555293</v>
      </c>
      <c r="F226" s="12">
        <f t="shared" si="29"/>
        <v>0</v>
      </c>
      <c r="G226" s="11">
        <f t="shared" si="30"/>
        <v>1276.120074555293</v>
      </c>
      <c r="H226" s="11">
        <f t="shared" si="31"/>
        <v>1137.7403404192967</v>
      </c>
      <c r="I226" s="11">
        <f t="shared" si="35"/>
        <v>138.37973413599647</v>
      </c>
      <c r="J226" s="11">
        <f t="shared" si="32"/>
        <v>34961.320738536306</v>
      </c>
      <c r="K226" s="6"/>
      <c r="L226" s="6"/>
    </row>
    <row r="227" spans="2:12" ht="12.75">
      <c r="B227" s="47">
        <f t="shared" si="33"/>
        <v>212</v>
      </c>
      <c r="C227" s="48">
        <f t="shared" si="27"/>
        <v>45870</v>
      </c>
      <c r="D227" s="49">
        <f t="shared" si="34"/>
        <v>34961.320738536306</v>
      </c>
      <c r="E227" s="49">
        <f t="shared" si="28"/>
        <v>1276.120074555293</v>
      </c>
      <c r="F227" s="12">
        <f t="shared" si="29"/>
        <v>0</v>
      </c>
      <c r="G227" s="11">
        <f t="shared" si="30"/>
        <v>1276.120074555293</v>
      </c>
      <c r="H227" s="11">
        <f t="shared" si="31"/>
        <v>1142.101678390904</v>
      </c>
      <c r="I227" s="11">
        <f t="shared" si="35"/>
        <v>134.01839616438917</v>
      </c>
      <c r="J227" s="11">
        <f t="shared" si="32"/>
        <v>33819.2190601454</v>
      </c>
      <c r="K227" s="6"/>
      <c r="L227" s="6"/>
    </row>
    <row r="228" spans="2:12" ht="12.75">
      <c r="B228" s="47">
        <f t="shared" si="33"/>
        <v>213</v>
      </c>
      <c r="C228" s="48">
        <f t="shared" si="27"/>
        <v>45901</v>
      </c>
      <c r="D228" s="49">
        <f t="shared" si="34"/>
        <v>33819.2190601454</v>
      </c>
      <c r="E228" s="49">
        <f t="shared" si="28"/>
        <v>1276.120074555293</v>
      </c>
      <c r="F228" s="12">
        <f t="shared" si="29"/>
        <v>0</v>
      </c>
      <c r="G228" s="11">
        <f t="shared" si="30"/>
        <v>1276.120074555293</v>
      </c>
      <c r="H228" s="11">
        <f t="shared" si="31"/>
        <v>1146.4797348247357</v>
      </c>
      <c r="I228" s="11">
        <f t="shared" si="35"/>
        <v>129.64033973055737</v>
      </c>
      <c r="J228" s="11">
        <f t="shared" si="32"/>
        <v>32672.73932532066</v>
      </c>
      <c r="K228" s="6"/>
      <c r="L228" s="6"/>
    </row>
    <row r="229" spans="2:12" ht="12.75">
      <c r="B229" s="47">
        <f t="shared" si="33"/>
        <v>214</v>
      </c>
      <c r="C229" s="48">
        <f t="shared" si="27"/>
        <v>45931</v>
      </c>
      <c r="D229" s="49">
        <f t="shared" si="34"/>
        <v>32672.73932532066</v>
      </c>
      <c r="E229" s="49">
        <f t="shared" si="28"/>
        <v>1276.120074555293</v>
      </c>
      <c r="F229" s="12">
        <f t="shared" si="29"/>
        <v>0</v>
      </c>
      <c r="G229" s="11">
        <f t="shared" si="30"/>
        <v>1276.120074555293</v>
      </c>
      <c r="H229" s="11">
        <f t="shared" si="31"/>
        <v>1150.8745738082305</v>
      </c>
      <c r="I229" s="11">
        <f t="shared" si="35"/>
        <v>125.24550074706254</v>
      </c>
      <c r="J229" s="11">
        <f t="shared" si="32"/>
        <v>31521.864751512432</v>
      </c>
      <c r="K229" s="6"/>
      <c r="L229" s="6"/>
    </row>
    <row r="230" spans="2:12" ht="12.75">
      <c r="B230" s="47">
        <f t="shared" si="33"/>
        <v>215</v>
      </c>
      <c r="C230" s="48">
        <f t="shared" si="27"/>
        <v>45962</v>
      </c>
      <c r="D230" s="49">
        <f t="shared" si="34"/>
        <v>31521.864751512432</v>
      </c>
      <c r="E230" s="49">
        <f t="shared" si="28"/>
        <v>1276.120074555293</v>
      </c>
      <c r="F230" s="12">
        <f t="shared" si="29"/>
        <v>0</v>
      </c>
      <c r="G230" s="11">
        <f t="shared" si="30"/>
        <v>1276.120074555293</v>
      </c>
      <c r="H230" s="11">
        <f t="shared" si="31"/>
        <v>1155.2862596744953</v>
      </c>
      <c r="I230" s="11">
        <f t="shared" si="35"/>
        <v>120.83381488079766</v>
      </c>
      <c r="J230" s="11">
        <f t="shared" si="32"/>
        <v>30366.578491837936</v>
      </c>
      <c r="K230" s="6"/>
      <c r="L230" s="6"/>
    </row>
    <row r="231" spans="2:12" ht="12.75">
      <c r="B231" s="47">
        <f t="shared" si="33"/>
        <v>216</v>
      </c>
      <c r="C231" s="48">
        <f t="shared" si="27"/>
        <v>45992</v>
      </c>
      <c r="D231" s="49">
        <f t="shared" si="34"/>
        <v>30366.578491837936</v>
      </c>
      <c r="E231" s="49">
        <f t="shared" si="28"/>
        <v>1276.120074555293</v>
      </c>
      <c r="F231" s="12">
        <f t="shared" si="29"/>
        <v>0</v>
      </c>
      <c r="G231" s="11">
        <f t="shared" si="30"/>
        <v>1276.120074555293</v>
      </c>
      <c r="H231" s="11">
        <f t="shared" si="31"/>
        <v>1159.7148570032477</v>
      </c>
      <c r="I231" s="11">
        <f t="shared" si="35"/>
        <v>116.40521755204541</v>
      </c>
      <c r="J231" s="11">
        <f t="shared" si="32"/>
        <v>29206.863634834688</v>
      </c>
      <c r="K231" s="6"/>
      <c r="L231" s="6"/>
    </row>
    <row r="232" spans="2:12" ht="12.75">
      <c r="B232" s="47">
        <f t="shared" si="33"/>
        <v>217</v>
      </c>
      <c r="C232" s="48">
        <f t="shared" si="27"/>
        <v>46023</v>
      </c>
      <c r="D232" s="49">
        <f t="shared" si="34"/>
        <v>29206.863634834688</v>
      </c>
      <c r="E232" s="49">
        <f t="shared" si="28"/>
        <v>1276.120074555293</v>
      </c>
      <c r="F232" s="12">
        <f t="shared" si="29"/>
        <v>0</v>
      </c>
      <c r="G232" s="11">
        <f t="shared" si="30"/>
        <v>1276.120074555293</v>
      </c>
      <c r="H232" s="11">
        <f t="shared" si="31"/>
        <v>1164.16043062176</v>
      </c>
      <c r="I232" s="11">
        <f t="shared" si="35"/>
        <v>111.95964393353297</v>
      </c>
      <c r="J232" s="11">
        <f t="shared" si="32"/>
        <v>28042.70320421293</v>
      </c>
      <c r="K232" s="6"/>
      <c r="L232" s="6"/>
    </row>
    <row r="233" spans="2:12" ht="12.75">
      <c r="B233" s="47">
        <f t="shared" si="33"/>
        <v>218</v>
      </c>
      <c r="C233" s="48">
        <f t="shared" si="27"/>
        <v>46054</v>
      </c>
      <c r="D233" s="49">
        <f t="shared" si="34"/>
        <v>28042.70320421293</v>
      </c>
      <c r="E233" s="49">
        <f t="shared" si="28"/>
        <v>1276.120074555293</v>
      </c>
      <c r="F233" s="12">
        <f t="shared" si="29"/>
        <v>0</v>
      </c>
      <c r="G233" s="11">
        <f t="shared" si="30"/>
        <v>1276.120074555293</v>
      </c>
      <c r="H233" s="11">
        <f t="shared" si="31"/>
        <v>1168.6230456058101</v>
      </c>
      <c r="I233" s="11">
        <f t="shared" si="35"/>
        <v>107.4970289494829</v>
      </c>
      <c r="J233" s="11">
        <f t="shared" si="32"/>
        <v>26874.080158607117</v>
      </c>
      <c r="K233" s="6"/>
      <c r="L233" s="6"/>
    </row>
    <row r="234" spans="2:12" ht="12.75">
      <c r="B234" s="47">
        <f t="shared" si="33"/>
        <v>219</v>
      </c>
      <c r="C234" s="48">
        <f t="shared" si="27"/>
        <v>46082</v>
      </c>
      <c r="D234" s="49">
        <f t="shared" si="34"/>
        <v>26874.080158607117</v>
      </c>
      <c r="E234" s="49">
        <f t="shared" si="28"/>
        <v>1276.120074555293</v>
      </c>
      <c r="F234" s="12">
        <f t="shared" si="29"/>
        <v>0</v>
      </c>
      <c r="G234" s="11">
        <f t="shared" si="30"/>
        <v>1276.120074555293</v>
      </c>
      <c r="H234" s="11">
        <f t="shared" si="31"/>
        <v>1173.1027672806324</v>
      </c>
      <c r="I234" s="11">
        <f t="shared" si="35"/>
        <v>103.01730727466061</v>
      </c>
      <c r="J234" s="11">
        <f t="shared" si="32"/>
        <v>25700.977391326483</v>
      </c>
      <c r="K234" s="6"/>
      <c r="L234" s="6"/>
    </row>
    <row r="235" spans="2:12" ht="12.75">
      <c r="B235" s="47">
        <f t="shared" si="33"/>
        <v>220</v>
      </c>
      <c r="C235" s="48">
        <f t="shared" si="27"/>
        <v>46113</v>
      </c>
      <c r="D235" s="49">
        <f t="shared" si="34"/>
        <v>25700.977391326483</v>
      </c>
      <c r="E235" s="49">
        <f t="shared" si="28"/>
        <v>1276.120074555293</v>
      </c>
      <c r="F235" s="12">
        <f t="shared" si="29"/>
        <v>0</v>
      </c>
      <c r="G235" s="11">
        <f t="shared" si="30"/>
        <v>1276.120074555293</v>
      </c>
      <c r="H235" s="11">
        <f t="shared" si="31"/>
        <v>1177.5996612218748</v>
      </c>
      <c r="I235" s="11">
        <f t="shared" si="35"/>
        <v>98.52041333341818</v>
      </c>
      <c r="J235" s="11">
        <f t="shared" si="32"/>
        <v>24523.37773010461</v>
      </c>
      <c r="K235" s="6"/>
      <c r="L235" s="6"/>
    </row>
    <row r="236" spans="2:12" ht="12.75">
      <c r="B236" s="47">
        <f t="shared" si="33"/>
        <v>221</v>
      </c>
      <c r="C236" s="48">
        <f t="shared" si="27"/>
        <v>46143</v>
      </c>
      <c r="D236" s="49">
        <f t="shared" si="34"/>
        <v>24523.37773010461</v>
      </c>
      <c r="E236" s="49">
        <f t="shared" si="28"/>
        <v>1276.120074555293</v>
      </c>
      <c r="F236" s="12">
        <f t="shared" si="29"/>
        <v>0</v>
      </c>
      <c r="G236" s="11">
        <f t="shared" si="30"/>
        <v>1276.120074555293</v>
      </c>
      <c r="H236" s="11">
        <f t="shared" si="31"/>
        <v>1182.1137932565587</v>
      </c>
      <c r="I236" s="11">
        <f t="shared" si="35"/>
        <v>94.00628129873434</v>
      </c>
      <c r="J236" s="11">
        <f t="shared" si="32"/>
        <v>23341.263936848052</v>
      </c>
      <c r="K236" s="6"/>
      <c r="L236" s="6"/>
    </row>
    <row r="237" spans="2:12" ht="12.75">
      <c r="B237" s="47">
        <f t="shared" si="33"/>
        <v>222</v>
      </c>
      <c r="C237" s="48">
        <f t="shared" si="27"/>
        <v>46174</v>
      </c>
      <c r="D237" s="49">
        <f t="shared" si="34"/>
        <v>23341.263936848052</v>
      </c>
      <c r="E237" s="49">
        <f t="shared" si="28"/>
        <v>1276.120074555293</v>
      </c>
      <c r="F237" s="12">
        <f t="shared" si="29"/>
        <v>0</v>
      </c>
      <c r="G237" s="11">
        <f t="shared" si="30"/>
        <v>1276.120074555293</v>
      </c>
      <c r="H237" s="11">
        <f t="shared" si="31"/>
        <v>1186.6452294640421</v>
      </c>
      <c r="I237" s="11">
        <f t="shared" si="35"/>
        <v>89.47484509125087</v>
      </c>
      <c r="J237" s="11">
        <f t="shared" si="32"/>
        <v>22154.618707384012</v>
      </c>
      <c r="K237" s="6"/>
      <c r="L237" s="6"/>
    </row>
    <row r="238" spans="2:12" ht="12.75">
      <c r="B238" s="47">
        <f t="shared" si="33"/>
        <v>223</v>
      </c>
      <c r="C238" s="48">
        <f t="shared" si="27"/>
        <v>46204</v>
      </c>
      <c r="D238" s="49">
        <f t="shared" si="34"/>
        <v>22154.618707384012</v>
      </c>
      <c r="E238" s="49">
        <f t="shared" si="28"/>
        <v>1276.120074555293</v>
      </c>
      <c r="F238" s="12">
        <f t="shared" si="29"/>
        <v>0</v>
      </c>
      <c r="G238" s="11">
        <f t="shared" si="30"/>
        <v>1276.120074555293</v>
      </c>
      <c r="H238" s="11">
        <f t="shared" si="31"/>
        <v>1191.1940361769878</v>
      </c>
      <c r="I238" s="11">
        <f t="shared" si="35"/>
        <v>84.92603837830538</v>
      </c>
      <c r="J238" s="11">
        <f t="shared" si="32"/>
        <v>20963.424671207023</v>
      </c>
      <c r="K238" s="6"/>
      <c r="L238" s="6"/>
    </row>
    <row r="239" spans="2:12" ht="12.75">
      <c r="B239" s="47">
        <f t="shared" si="33"/>
        <v>224</v>
      </c>
      <c r="C239" s="48">
        <f t="shared" si="27"/>
        <v>46235</v>
      </c>
      <c r="D239" s="49">
        <f t="shared" si="34"/>
        <v>20963.424671207023</v>
      </c>
      <c r="E239" s="49">
        <f t="shared" si="28"/>
        <v>1276.120074555293</v>
      </c>
      <c r="F239" s="12">
        <f t="shared" si="29"/>
        <v>0</v>
      </c>
      <c r="G239" s="11">
        <f t="shared" si="30"/>
        <v>1276.120074555293</v>
      </c>
      <c r="H239" s="11">
        <f t="shared" si="31"/>
        <v>1195.7602799823328</v>
      </c>
      <c r="I239" s="11">
        <f t="shared" si="35"/>
        <v>80.35979457296025</v>
      </c>
      <c r="J239" s="11">
        <f t="shared" si="32"/>
        <v>19767.66439122469</v>
      </c>
      <c r="K239" s="6"/>
      <c r="L239" s="6"/>
    </row>
    <row r="240" spans="2:12" ht="12.75">
      <c r="B240" s="47">
        <f t="shared" si="33"/>
        <v>225</v>
      </c>
      <c r="C240" s="48">
        <f t="shared" si="27"/>
        <v>46266</v>
      </c>
      <c r="D240" s="49">
        <f t="shared" si="34"/>
        <v>19767.66439122469</v>
      </c>
      <c r="E240" s="49">
        <f t="shared" si="28"/>
        <v>1276.120074555293</v>
      </c>
      <c r="F240" s="12">
        <f t="shared" si="29"/>
        <v>0</v>
      </c>
      <c r="G240" s="11">
        <f t="shared" si="30"/>
        <v>1276.120074555293</v>
      </c>
      <c r="H240" s="11">
        <f t="shared" si="31"/>
        <v>1200.344027722265</v>
      </c>
      <c r="I240" s="11">
        <f t="shared" si="35"/>
        <v>75.77604683302798</v>
      </c>
      <c r="J240" s="11">
        <f t="shared" si="32"/>
        <v>18567.320363502426</v>
      </c>
      <c r="K240" s="6"/>
      <c r="L240" s="6"/>
    </row>
    <row r="241" spans="2:12" ht="12.75">
      <c r="B241" s="47">
        <f t="shared" si="33"/>
        <v>226</v>
      </c>
      <c r="C241" s="48">
        <f t="shared" si="27"/>
        <v>46296</v>
      </c>
      <c r="D241" s="49">
        <f t="shared" si="34"/>
        <v>18567.320363502426</v>
      </c>
      <c r="E241" s="49">
        <f t="shared" si="28"/>
        <v>1276.120074555293</v>
      </c>
      <c r="F241" s="12">
        <f t="shared" si="29"/>
        <v>0</v>
      </c>
      <c r="G241" s="11">
        <f t="shared" si="30"/>
        <v>1276.120074555293</v>
      </c>
      <c r="H241" s="11">
        <f t="shared" si="31"/>
        <v>1204.9453464952005</v>
      </c>
      <c r="I241" s="11">
        <f t="shared" si="35"/>
        <v>71.17472806009263</v>
      </c>
      <c r="J241" s="11">
        <f t="shared" si="32"/>
        <v>17362.375017007224</v>
      </c>
      <c r="K241" s="6"/>
      <c r="L241" s="6"/>
    </row>
    <row r="242" spans="2:12" ht="12.75">
      <c r="B242" s="47">
        <f t="shared" si="33"/>
        <v>227</v>
      </c>
      <c r="C242" s="48">
        <f t="shared" si="27"/>
        <v>46327</v>
      </c>
      <c r="D242" s="49">
        <f t="shared" si="34"/>
        <v>17362.375017007224</v>
      </c>
      <c r="E242" s="49">
        <f t="shared" si="28"/>
        <v>1276.120074555293</v>
      </c>
      <c r="F242" s="12">
        <f t="shared" si="29"/>
        <v>0</v>
      </c>
      <c r="G242" s="11">
        <f t="shared" si="30"/>
        <v>1276.120074555293</v>
      </c>
      <c r="H242" s="11">
        <f t="shared" si="31"/>
        <v>1209.5643036567653</v>
      </c>
      <c r="I242" s="11">
        <f t="shared" si="35"/>
        <v>66.55577089852768</v>
      </c>
      <c r="J242" s="11">
        <f t="shared" si="32"/>
        <v>16152.810713350458</v>
      </c>
      <c r="K242" s="6"/>
      <c r="L242" s="6"/>
    </row>
    <row r="243" spans="2:12" ht="12.75">
      <c r="B243" s="47">
        <f t="shared" si="33"/>
        <v>228</v>
      </c>
      <c r="C243" s="48">
        <f t="shared" si="27"/>
        <v>46357</v>
      </c>
      <c r="D243" s="49">
        <f t="shared" si="34"/>
        <v>16152.810713350458</v>
      </c>
      <c r="E243" s="49">
        <f t="shared" si="28"/>
        <v>1276.120074555293</v>
      </c>
      <c r="F243" s="12">
        <f t="shared" si="29"/>
        <v>0</v>
      </c>
      <c r="G243" s="11">
        <f t="shared" si="30"/>
        <v>1276.120074555293</v>
      </c>
      <c r="H243" s="11">
        <f t="shared" si="31"/>
        <v>1214.200966820783</v>
      </c>
      <c r="I243" s="11">
        <f t="shared" si="35"/>
        <v>61.919107734510085</v>
      </c>
      <c r="J243" s="11">
        <f t="shared" si="32"/>
        <v>14938.609746529675</v>
      </c>
      <c r="K243" s="6"/>
      <c r="L243" s="6"/>
    </row>
    <row r="244" spans="2:12" ht="12.75">
      <c r="B244" s="47">
        <f t="shared" si="33"/>
        <v>229</v>
      </c>
      <c r="C244" s="48">
        <f t="shared" si="27"/>
        <v>46388</v>
      </c>
      <c r="D244" s="49">
        <f t="shared" si="34"/>
        <v>14938.609746529675</v>
      </c>
      <c r="E244" s="49">
        <f t="shared" si="28"/>
        <v>1276.120074555293</v>
      </c>
      <c r="F244" s="12">
        <f t="shared" si="29"/>
        <v>0</v>
      </c>
      <c r="G244" s="11">
        <f t="shared" si="30"/>
        <v>1276.120074555293</v>
      </c>
      <c r="H244" s="11">
        <f t="shared" si="31"/>
        <v>1218.8554038602626</v>
      </c>
      <c r="I244" s="11">
        <f t="shared" si="35"/>
        <v>57.26467069503042</v>
      </c>
      <c r="J244" s="11">
        <f t="shared" si="32"/>
        <v>13719.754342669412</v>
      </c>
      <c r="K244" s="6"/>
      <c r="L244" s="6"/>
    </row>
    <row r="245" spans="2:12" ht="12.75">
      <c r="B245" s="47">
        <f t="shared" si="33"/>
        <v>230</v>
      </c>
      <c r="C245" s="48">
        <f t="shared" si="27"/>
        <v>46419</v>
      </c>
      <c r="D245" s="49">
        <f t="shared" si="34"/>
        <v>13719.754342669412</v>
      </c>
      <c r="E245" s="49">
        <f t="shared" si="28"/>
        <v>1276.120074555293</v>
      </c>
      <c r="F245" s="12">
        <f t="shared" si="29"/>
        <v>0</v>
      </c>
      <c r="G245" s="11">
        <f t="shared" si="30"/>
        <v>1276.120074555293</v>
      </c>
      <c r="H245" s="11">
        <f t="shared" si="31"/>
        <v>1223.5276829083937</v>
      </c>
      <c r="I245" s="11">
        <f t="shared" si="35"/>
        <v>52.592391646899415</v>
      </c>
      <c r="J245" s="11">
        <f t="shared" si="32"/>
        <v>12496.226659761018</v>
      </c>
      <c r="K245" s="6"/>
      <c r="L245" s="6"/>
    </row>
    <row r="246" spans="2:12" ht="12.75">
      <c r="B246" s="47">
        <f t="shared" si="33"/>
        <v>231</v>
      </c>
      <c r="C246" s="48">
        <f t="shared" si="27"/>
        <v>46447</v>
      </c>
      <c r="D246" s="49">
        <f t="shared" si="34"/>
        <v>12496.226659761018</v>
      </c>
      <c r="E246" s="49">
        <f t="shared" si="28"/>
        <v>1276.120074555293</v>
      </c>
      <c r="F246" s="12">
        <f t="shared" si="29"/>
        <v>0</v>
      </c>
      <c r="G246" s="11">
        <f t="shared" si="30"/>
        <v>1276.120074555293</v>
      </c>
      <c r="H246" s="11">
        <f t="shared" si="31"/>
        <v>1228.2178723595425</v>
      </c>
      <c r="I246" s="11">
        <f t="shared" si="35"/>
        <v>47.90220219575057</v>
      </c>
      <c r="J246" s="11">
        <f t="shared" si="32"/>
        <v>11268.008787401475</v>
      </c>
      <c r="K246" s="6"/>
      <c r="L246" s="6"/>
    </row>
    <row r="247" spans="2:12" ht="12.75">
      <c r="B247" s="47">
        <f t="shared" si="33"/>
        <v>232</v>
      </c>
      <c r="C247" s="48">
        <f t="shared" si="27"/>
        <v>46478</v>
      </c>
      <c r="D247" s="49">
        <f t="shared" si="34"/>
        <v>11268.008787401475</v>
      </c>
      <c r="E247" s="49">
        <f t="shared" si="28"/>
        <v>1276.120074555293</v>
      </c>
      <c r="F247" s="12">
        <f t="shared" si="29"/>
        <v>0</v>
      </c>
      <c r="G247" s="11">
        <f t="shared" si="30"/>
        <v>1276.120074555293</v>
      </c>
      <c r="H247" s="11">
        <f t="shared" si="31"/>
        <v>1232.9260408702542</v>
      </c>
      <c r="I247" s="11">
        <f t="shared" si="35"/>
        <v>43.19403368503899</v>
      </c>
      <c r="J247" s="11">
        <f t="shared" si="32"/>
        <v>10035.082746531221</v>
      </c>
      <c r="K247" s="6"/>
      <c r="L247" s="6"/>
    </row>
    <row r="248" spans="2:12" ht="12.75">
      <c r="B248" s="47">
        <f t="shared" si="33"/>
        <v>233</v>
      </c>
      <c r="C248" s="48">
        <f t="shared" si="27"/>
        <v>46508</v>
      </c>
      <c r="D248" s="49">
        <f t="shared" si="34"/>
        <v>10035.082746531221</v>
      </c>
      <c r="E248" s="49">
        <f t="shared" si="28"/>
        <v>1276.120074555293</v>
      </c>
      <c r="F248" s="12">
        <f t="shared" si="29"/>
        <v>0</v>
      </c>
      <c r="G248" s="11">
        <f t="shared" si="30"/>
        <v>1276.120074555293</v>
      </c>
      <c r="H248" s="11">
        <f t="shared" si="31"/>
        <v>1237.6522573602567</v>
      </c>
      <c r="I248" s="11">
        <f t="shared" si="35"/>
        <v>38.467817195036346</v>
      </c>
      <c r="J248" s="11">
        <f t="shared" si="32"/>
        <v>8797.430489170965</v>
      </c>
      <c r="K248" s="6"/>
      <c r="L248" s="6"/>
    </row>
    <row r="249" spans="2:12" ht="12.75">
      <c r="B249" s="47">
        <f t="shared" si="33"/>
        <v>234</v>
      </c>
      <c r="C249" s="48">
        <f t="shared" si="27"/>
        <v>46539</v>
      </c>
      <c r="D249" s="49">
        <f t="shared" si="34"/>
        <v>8797.430489170965</v>
      </c>
      <c r="E249" s="49">
        <f t="shared" si="28"/>
        <v>1276.120074555293</v>
      </c>
      <c r="F249" s="12">
        <f t="shared" si="29"/>
        <v>0</v>
      </c>
      <c r="G249" s="11">
        <f t="shared" si="30"/>
        <v>1276.120074555293</v>
      </c>
      <c r="H249" s="11">
        <f t="shared" si="31"/>
        <v>1242.396591013471</v>
      </c>
      <c r="I249" s="11">
        <f t="shared" si="35"/>
        <v>33.723483541822034</v>
      </c>
      <c r="J249" s="11">
        <f t="shared" si="32"/>
        <v>7555.033898157494</v>
      </c>
      <c r="K249" s="6"/>
      <c r="L249" s="6"/>
    </row>
    <row r="250" spans="2:12" ht="12.75">
      <c r="B250" s="47">
        <f t="shared" si="33"/>
        <v>235</v>
      </c>
      <c r="C250" s="48">
        <f t="shared" si="27"/>
        <v>46569</v>
      </c>
      <c r="D250" s="49">
        <f t="shared" si="34"/>
        <v>7555.033898157494</v>
      </c>
      <c r="E250" s="49">
        <f t="shared" si="28"/>
        <v>1276.120074555293</v>
      </c>
      <c r="F250" s="12">
        <f t="shared" si="29"/>
        <v>0</v>
      </c>
      <c r="G250" s="11">
        <f t="shared" si="30"/>
        <v>1276.120074555293</v>
      </c>
      <c r="H250" s="11">
        <f t="shared" si="31"/>
        <v>1247.1591112790227</v>
      </c>
      <c r="I250" s="11">
        <f t="shared" si="35"/>
        <v>28.960963276270395</v>
      </c>
      <c r="J250" s="11">
        <f t="shared" si="32"/>
        <v>6307.874786878471</v>
      </c>
      <c r="K250" s="6"/>
      <c r="L250" s="6"/>
    </row>
    <row r="251" spans="2:12" ht="12.75">
      <c r="B251" s="47">
        <f t="shared" si="33"/>
        <v>236</v>
      </c>
      <c r="C251" s="48">
        <f t="shared" si="27"/>
        <v>46600</v>
      </c>
      <c r="D251" s="49">
        <f t="shared" si="34"/>
        <v>6307.874786878471</v>
      </c>
      <c r="E251" s="49">
        <f t="shared" si="28"/>
        <v>1276.120074555293</v>
      </c>
      <c r="F251" s="12">
        <f t="shared" si="29"/>
        <v>0</v>
      </c>
      <c r="G251" s="11">
        <f t="shared" si="30"/>
        <v>1276.120074555293</v>
      </c>
      <c r="H251" s="11">
        <f t="shared" si="31"/>
        <v>1251.9398878722589</v>
      </c>
      <c r="I251" s="11">
        <f t="shared" si="35"/>
        <v>24.18018668303414</v>
      </c>
      <c r="J251" s="11">
        <f t="shared" si="32"/>
        <v>5055.934899006213</v>
      </c>
      <c r="K251" s="6"/>
      <c r="L251" s="6"/>
    </row>
    <row r="252" spans="2:12" ht="12.75">
      <c r="B252" s="47">
        <f t="shared" si="33"/>
        <v>237</v>
      </c>
      <c r="C252" s="48">
        <f t="shared" si="27"/>
        <v>46631</v>
      </c>
      <c r="D252" s="49">
        <f t="shared" si="34"/>
        <v>5055.934899006213</v>
      </c>
      <c r="E252" s="49">
        <f t="shared" si="28"/>
        <v>1276.120074555293</v>
      </c>
      <c r="F252" s="12">
        <f t="shared" si="29"/>
        <v>0</v>
      </c>
      <c r="G252" s="11">
        <f t="shared" si="30"/>
        <v>1276.120074555293</v>
      </c>
      <c r="H252" s="11">
        <f t="shared" si="31"/>
        <v>1256.7389907757693</v>
      </c>
      <c r="I252" s="11">
        <f t="shared" si="35"/>
        <v>19.381083779523816</v>
      </c>
      <c r="J252" s="11">
        <f t="shared" si="32"/>
        <v>3799.1959082304434</v>
      </c>
      <c r="K252" s="6"/>
      <c r="L252" s="6"/>
    </row>
    <row r="253" spans="2:12" ht="12.75">
      <c r="B253" s="47">
        <f t="shared" si="33"/>
        <v>238</v>
      </c>
      <c r="C253" s="48">
        <f t="shared" si="27"/>
        <v>46661</v>
      </c>
      <c r="D253" s="49">
        <f t="shared" si="34"/>
        <v>3799.1959082304434</v>
      </c>
      <c r="E253" s="49">
        <f t="shared" si="28"/>
        <v>1276.120074555293</v>
      </c>
      <c r="F253" s="12">
        <f t="shared" si="29"/>
        <v>0</v>
      </c>
      <c r="G253" s="11">
        <f t="shared" si="30"/>
        <v>1276.120074555293</v>
      </c>
      <c r="H253" s="11">
        <f t="shared" si="31"/>
        <v>1261.5564902404096</v>
      </c>
      <c r="I253" s="11">
        <f t="shared" si="35"/>
        <v>14.563584314883366</v>
      </c>
      <c r="J253" s="11">
        <f t="shared" si="32"/>
        <v>2537.6394179900335</v>
      </c>
      <c r="K253" s="6"/>
      <c r="L253" s="6"/>
    </row>
    <row r="254" spans="2:12" ht="12.75">
      <c r="B254" s="47">
        <f t="shared" si="33"/>
        <v>239</v>
      </c>
      <c r="C254" s="48">
        <f t="shared" si="27"/>
        <v>46692</v>
      </c>
      <c r="D254" s="49">
        <f t="shared" si="34"/>
        <v>2537.6394179900335</v>
      </c>
      <c r="E254" s="49">
        <f t="shared" si="28"/>
        <v>1276.120074555293</v>
      </c>
      <c r="F254" s="12">
        <f t="shared" si="29"/>
        <v>0</v>
      </c>
      <c r="G254" s="11">
        <f t="shared" si="30"/>
        <v>1276.120074555293</v>
      </c>
      <c r="H254" s="11">
        <f t="shared" si="31"/>
        <v>1266.3924567863312</v>
      </c>
      <c r="I254" s="11">
        <f t="shared" si="35"/>
        <v>9.727617768961794</v>
      </c>
      <c r="J254" s="11">
        <f t="shared" si="32"/>
        <v>1271.2469612037023</v>
      </c>
      <c r="K254" s="6"/>
      <c r="L254" s="6"/>
    </row>
    <row r="255" spans="2:12" ht="12.75">
      <c r="B255" s="47">
        <f t="shared" si="33"/>
        <v>240</v>
      </c>
      <c r="C255" s="48">
        <f t="shared" si="27"/>
        <v>46722</v>
      </c>
      <c r="D255" s="49">
        <f t="shared" si="34"/>
        <v>1271.2469612037023</v>
      </c>
      <c r="E255" s="49">
        <f t="shared" si="28"/>
        <v>1276.120074555293</v>
      </c>
      <c r="F255" s="12">
        <f t="shared" si="29"/>
        <v>0</v>
      </c>
      <c r="G255" s="11">
        <f t="shared" si="30"/>
        <v>1271.2469612037023</v>
      </c>
      <c r="H255" s="11">
        <f t="shared" si="31"/>
        <v>1266.3738478524215</v>
      </c>
      <c r="I255" s="11">
        <f t="shared" si="35"/>
        <v>4.873113351280859</v>
      </c>
      <c r="J255" s="11">
        <f t="shared" si="32"/>
        <v>0</v>
      </c>
      <c r="K255" s="6"/>
      <c r="L255" s="6"/>
    </row>
    <row r="256" spans="2:12" ht="12.75">
      <c r="B256" s="42">
        <f t="shared" si="33"/>
        <v>241</v>
      </c>
      <c r="C256" s="10">
        <f t="shared" si="27"/>
        <v>46753</v>
      </c>
      <c r="D256" s="11">
        <f t="shared" si="34"/>
        <v>0</v>
      </c>
      <c r="E256" s="11">
        <f t="shared" si="28"/>
        <v>1276.120074555293</v>
      </c>
      <c r="F256" s="12">
        <f t="shared" si="29"/>
        <v>0</v>
      </c>
      <c r="G256" s="11">
        <f t="shared" si="30"/>
        <v>0</v>
      </c>
      <c r="H256" s="11">
        <f t="shared" si="31"/>
        <v>0</v>
      </c>
      <c r="I256" s="11">
        <f t="shared" si="35"/>
        <v>0</v>
      </c>
      <c r="J256" s="11">
        <f t="shared" si="32"/>
        <v>0</v>
      </c>
      <c r="K256" s="6"/>
      <c r="L256" s="6"/>
    </row>
    <row r="257" spans="2:12" ht="12.75">
      <c r="B257" s="42">
        <f t="shared" si="33"/>
        <v>242</v>
      </c>
      <c r="C257" s="10">
        <f t="shared" si="27"/>
        <v>46784</v>
      </c>
      <c r="D257" s="11">
        <f t="shared" si="34"/>
        <v>0</v>
      </c>
      <c r="E257" s="11">
        <f t="shared" si="28"/>
        <v>1276.120074555293</v>
      </c>
      <c r="F257" s="12">
        <f t="shared" si="29"/>
        <v>0</v>
      </c>
      <c r="G257" s="11">
        <f t="shared" si="30"/>
        <v>0</v>
      </c>
      <c r="H257" s="11">
        <f t="shared" si="31"/>
        <v>0</v>
      </c>
      <c r="I257" s="11">
        <f t="shared" si="35"/>
        <v>0</v>
      </c>
      <c r="J257" s="11">
        <f t="shared" si="32"/>
        <v>0</v>
      </c>
      <c r="K257" s="6"/>
      <c r="L257" s="6"/>
    </row>
    <row r="258" spans="2:12" ht="12.75">
      <c r="B258" s="42">
        <f t="shared" si="33"/>
        <v>243</v>
      </c>
      <c r="C258" s="10">
        <f t="shared" si="27"/>
        <v>46813</v>
      </c>
      <c r="D258" s="11">
        <f t="shared" si="34"/>
        <v>0</v>
      </c>
      <c r="E258" s="11">
        <f t="shared" si="28"/>
        <v>1276.120074555293</v>
      </c>
      <c r="F258" s="12">
        <f t="shared" si="29"/>
        <v>0</v>
      </c>
      <c r="G258" s="11">
        <f t="shared" si="30"/>
        <v>0</v>
      </c>
      <c r="H258" s="11">
        <f t="shared" si="31"/>
        <v>0</v>
      </c>
      <c r="I258" s="11">
        <f t="shared" si="35"/>
        <v>0</v>
      </c>
      <c r="J258" s="11">
        <f t="shared" si="32"/>
        <v>0</v>
      </c>
      <c r="K258" s="6"/>
      <c r="L258" s="6"/>
    </row>
    <row r="259" spans="2:12" ht="12.75">
      <c r="B259" s="42">
        <f t="shared" si="33"/>
        <v>244</v>
      </c>
      <c r="C259" s="10">
        <f t="shared" si="27"/>
        <v>46844</v>
      </c>
      <c r="D259" s="11">
        <f t="shared" si="34"/>
        <v>0</v>
      </c>
      <c r="E259" s="11">
        <f t="shared" si="28"/>
        <v>1276.120074555293</v>
      </c>
      <c r="F259" s="12">
        <f t="shared" si="29"/>
        <v>0</v>
      </c>
      <c r="G259" s="11">
        <f t="shared" si="30"/>
        <v>0</v>
      </c>
      <c r="H259" s="11">
        <f t="shared" si="31"/>
        <v>0</v>
      </c>
      <c r="I259" s="11">
        <f t="shared" si="35"/>
        <v>0</v>
      </c>
      <c r="J259" s="11">
        <f t="shared" si="32"/>
        <v>0</v>
      </c>
      <c r="K259" s="6"/>
      <c r="L259" s="6"/>
    </row>
    <row r="260" spans="2:12" ht="12.75">
      <c r="B260" s="42">
        <f t="shared" si="33"/>
        <v>245</v>
      </c>
      <c r="C260" s="10">
        <f t="shared" si="27"/>
        <v>46874</v>
      </c>
      <c r="D260" s="11">
        <f t="shared" si="34"/>
        <v>0</v>
      </c>
      <c r="E260" s="11">
        <f t="shared" si="28"/>
        <v>1276.120074555293</v>
      </c>
      <c r="F260" s="12">
        <f t="shared" si="29"/>
        <v>0</v>
      </c>
      <c r="G260" s="11">
        <f t="shared" si="30"/>
        <v>0</v>
      </c>
      <c r="H260" s="11">
        <f t="shared" si="31"/>
        <v>0</v>
      </c>
      <c r="I260" s="11">
        <f t="shared" si="35"/>
        <v>0</v>
      </c>
      <c r="J260" s="11">
        <f t="shared" si="32"/>
        <v>0</v>
      </c>
      <c r="K260" s="6"/>
      <c r="L260" s="6"/>
    </row>
    <row r="261" spans="2:12" ht="12.75">
      <c r="B261" s="42">
        <f t="shared" si="33"/>
        <v>246</v>
      </c>
      <c r="C261" s="10">
        <f t="shared" si="27"/>
        <v>46905</v>
      </c>
      <c r="D261" s="11">
        <f t="shared" si="34"/>
        <v>0</v>
      </c>
      <c r="E261" s="11">
        <f t="shared" si="28"/>
        <v>1276.120074555293</v>
      </c>
      <c r="F261" s="12">
        <f t="shared" si="29"/>
        <v>0</v>
      </c>
      <c r="G261" s="11">
        <f t="shared" si="30"/>
        <v>0</v>
      </c>
      <c r="H261" s="11">
        <f t="shared" si="31"/>
        <v>0</v>
      </c>
      <c r="I261" s="11">
        <f t="shared" si="35"/>
        <v>0</v>
      </c>
      <c r="J261" s="11">
        <f t="shared" si="32"/>
        <v>0</v>
      </c>
      <c r="K261" s="6"/>
      <c r="L261" s="6"/>
    </row>
    <row r="262" spans="2:12" ht="12.75">
      <c r="B262" s="42">
        <f t="shared" si="33"/>
        <v>247</v>
      </c>
      <c r="C262" s="10">
        <f t="shared" si="27"/>
        <v>46935</v>
      </c>
      <c r="D262" s="11">
        <f t="shared" si="34"/>
        <v>0</v>
      </c>
      <c r="E262" s="11">
        <f t="shared" si="28"/>
        <v>1276.120074555293</v>
      </c>
      <c r="F262" s="12">
        <f t="shared" si="29"/>
        <v>0</v>
      </c>
      <c r="G262" s="11">
        <f t="shared" si="30"/>
        <v>0</v>
      </c>
      <c r="H262" s="11">
        <f t="shared" si="31"/>
        <v>0</v>
      </c>
      <c r="I262" s="11">
        <f t="shared" si="35"/>
        <v>0</v>
      </c>
      <c r="J262" s="11">
        <f t="shared" si="32"/>
        <v>0</v>
      </c>
      <c r="K262" s="6"/>
      <c r="L262" s="6"/>
    </row>
    <row r="263" spans="2:12" ht="12.75">
      <c r="B263" s="42">
        <f t="shared" si="33"/>
        <v>248</v>
      </c>
      <c r="C263" s="10">
        <f t="shared" si="27"/>
        <v>46966</v>
      </c>
      <c r="D263" s="11">
        <f t="shared" si="34"/>
        <v>0</v>
      </c>
      <c r="E263" s="11">
        <f t="shared" si="28"/>
        <v>1276.120074555293</v>
      </c>
      <c r="F263" s="12">
        <f t="shared" si="29"/>
        <v>0</v>
      </c>
      <c r="G263" s="11">
        <f t="shared" si="30"/>
        <v>0</v>
      </c>
      <c r="H263" s="11">
        <f t="shared" si="31"/>
        <v>0</v>
      </c>
      <c r="I263" s="11">
        <f t="shared" si="35"/>
        <v>0</v>
      </c>
      <c r="J263" s="11">
        <f t="shared" si="32"/>
        <v>0</v>
      </c>
      <c r="K263" s="6"/>
      <c r="L263" s="6"/>
    </row>
    <row r="264" spans="2:12" ht="12.75">
      <c r="B264" s="42">
        <f t="shared" si="33"/>
        <v>249</v>
      </c>
      <c r="C264" s="10">
        <f t="shared" si="27"/>
        <v>46997</v>
      </c>
      <c r="D264" s="11">
        <f t="shared" si="34"/>
        <v>0</v>
      </c>
      <c r="E264" s="11">
        <f t="shared" si="28"/>
        <v>1276.120074555293</v>
      </c>
      <c r="F264" s="12">
        <f t="shared" si="29"/>
        <v>0</v>
      </c>
      <c r="G264" s="11">
        <f t="shared" si="30"/>
        <v>0</v>
      </c>
      <c r="H264" s="11">
        <f t="shared" si="31"/>
        <v>0</v>
      </c>
      <c r="I264" s="11">
        <f t="shared" si="35"/>
        <v>0</v>
      </c>
      <c r="J264" s="11">
        <f t="shared" si="32"/>
        <v>0</v>
      </c>
      <c r="K264" s="6"/>
      <c r="L264" s="6"/>
    </row>
    <row r="265" spans="2:12" ht="12.75">
      <c r="B265" s="42">
        <f t="shared" si="33"/>
        <v>250</v>
      </c>
      <c r="C265" s="10">
        <f t="shared" si="27"/>
        <v>47027</v>
      </c>
      <c r="D265" s="11">
        <f t="shared" si="34"/>
        <v>0</v>
      </c>
      <c r="E265" s="11">
        <f t="shared" si="28"/>
        <v>1276.120074555293</v>
      </c>
      <c r="F265" s="12">
        <f t="shared" si="29"/>
        <v>0</v>
      </c>
      <c r="G265" s="11">
        <f t="shared" si="30"/>
        <v>0</v>
      </c>
      <c r="H265" s="11">
        <f t="shared" si="31"/>
        <v>0</v>
      </c>
      <c r="I265" s="11">
        <f t="shared" si="35"/>
        <v>0</v>
      </c>
      <c r="J265" s="11">
        <f t="shared" si="32"/>
        <v>0</v>
      </c>
      <c r="K265" s="6"/>
      <c r="L265" s="6"/>
    </row>
    <row r="266" spans="2:12" ht="12.75">
      <c r="B266" s="42">
        <f t="shared" si="33"/>
        <v>251</v>
      </c>
      <c r="C266" s="10">
        <f t="shared" si="27"/>
        <v>47058</v>
      </c>
      <c r="D266" s="11">
        <f t="shared" si="34"/>
        <v>0</v>
      </c>
      <c r="E266" s="11">
        <f t="shared" si="28"/>
        <v>1276.120074555293</v>
      </c>
      <c r="F266" s="12">
        <f t="shared" si="29"/>
        <v>0</v>
      </c>
      <c r="G266" s="11">
        <f t="shared" si="30"/>
        <v>0</v>
      </c>
      <c r="H266" s="11">
        <f t="shared" si="31"/>
        <v>0</v>
      </c>
      <c r="I266" s="11">
        <f t="shared" si="35"/>
        <v>0</v>
      </c>
      <c r="J266" s="11">
        <f t="shared" si="32"/>
        <v>0</v>
      </c>
      <c r="K266" s="6"/>
      <c r="L266" s="6"/>
    </row>
    <row r="267" spans="2:12" ht="12.75">
      <c r="B267" s="42">
        <f t="shared" si="33"/>
        <v>252</v>
      </c>
      <c r="C267" s="10">
        <f t="shared" si="27"/>
        <v>47088</v>
      </c>
      <c r="D267" s="11">
        <f t="shared" si="34"/>
        <v>0</v>
      </c>
      <c r="E267" s="11">
        <f t="shared" si="28"/>
        <v>1276.120074555293</v>
      </c>
      <c r="F267" s="12">
        <f t="shared" si="29"/>
        <v>0</v>
      </c>
      <c r="G267" s="11">
        <f t="shared" si="30"/>
        <v>0</v>
      </c>
      <c r="H267" s="11">
        <f t="shared" si="31"/>
        <v>0</v>
      </c>
      <c r="I267" s="11">
        <f t="shared" si="35"/>
        <v>0</v>
      </c>
      <c r="J267" s="11">
        <f t="shared" si="32"/>
        <v>0</v>
      </c>
      <c r="K267" s="6"/>
      <c r="L267" s="6"/>
    </row>
    <row r="268" spans="2:12" ht="12.75">
      <c r="B268" s="42">
        <f t="shared" si="33"/>
        <v>253</v>
      </c>
      <c r="C268" s="10">
        <f t="shared" si="27"/>
        <v>47119</v>
      </c>
      <c r="D268" s="11">
        <f t="shared" si="34"/>
        <v>0</v>
      </c>
      <c r="E268" s="11">
        <f t="shared" si="28"/>
        <v>1276.120074555293</v>
      </c>
      <c r="F268" s="12">
        <f t="shared" si="29"/>
        <v>0</v>
      </c>
      <c r="G268" s="11">
        <f t="shared" si="30"/>
        <v>0</v>
      </c>
      <c r="H268" s="11">
        <f t="shared" si="31"/>
        <v>0</v>
      </c>
      <c r="I268" s="11">
        <f t="shared" si="35"/>
        <v>0</v>
      </c>
      <c r="J268" s="11">
        <f t="shared" si="32"/>
        <v>0</v>
      </c>
      <c r="K268" s="6"/>
      <c r="L268" s="6"/>
    </row>
    <row r="269" spans="2:12" ht="12.75">
      <c r="B269" s="42">
        <f t="shared" si="33"/>
        <v>254</v>
      </c>
      <c r="C269" s="10">
        <f t="shared" si="27"/>
        <v>47150</v>
      </c>
      <c r="D269" s="11">
        <f t="shared" si="34"/>
        <v>0</v>
      </c>
      <c r="E269" s="11">
        <f t="shared" si="28"/>
        <v>1276.120074555293</v>
      </c>
      <c r="F269" s="12">
        <f t="shared" si="29"/>
        <v>0</v>
      </c>
      <c r="G269" s="11">
        <f t="shared" si="30"/>
        <v>0</v>
      </c>
      <c r="H269" s="11">
        <f t="shared" si="31"/>
        <v>0</v>
      </c>
      <c r="I269" s="11">
        <f t="shared" si="35"/>
        <v>0</v>
      </c>
      <c r="J269" s="11">
        <f t="shared" si="32"/>
        <v>0</v>
      </c>
      <c r="K269" s="6"/>
      <c r="L269" s="6"/>
    </row>
    <row r="270" spans="2:12" ht="12.75">
      <c r="B270" s="42">
        <f t="shared" si="33"/>
        <v>255</v>
      </c>
      <c r="C270" s="10">
        <f t="shared" si="27"/>
        <v>47178</v>
      </c>
      <c r="D270" s="11">
        <f t="shared" si="34"/>
        <v>0</v>
      </c>
      <c r="E270" s="11">
        <f t="shared" si="28"/>
        <v>1276.120074555293</v>
      </c>
      <c r="F270" s="12">
        <f t="shared" si="29"/>
        <v>0</v>
      </c>
      <c r="G270" s="11">
        <f t="shared" si="30"/>
        <v>0</v>
      </c>
      <c r="H270" s="11">
        <f t="shared" si="31"/>
        <v>0</v>
      </c>
      <c r="I270" s="11">
        <f t="shared" si="35"/>
        <v>0</v>
      </c>
      <c r="J270" s="11">
        <f t="shared" si="32"/>
        <v>0</v>
      </c>
      <c r="K270" s="6"/>
      <c r="L270" s="6"/>
    </row>
    <row r="271" spans="2:12" ht="12.75">
      <c r="B271" s="42">
        <f t="shared" si="33"/>
        <v>256</v>
      </c>
      <c r="C271" s="10">
        <f t="shared" si="27"/>
        <v>47209</v>
      </c>
      <c r="D271" s="11">
        <f t="shared" si="34"/>
        <v>0</v>
      </c>
      <c r="E271" s="11">
        <f t="shared" si="28"/>
        <v>1276.120074555293</v>
      </c>
      <c r="F271" s="12">
        <f t="shared" si="29"/>
        <v>0</v>
      </c>
      <c r="G271" s="11">
        <f t="shared" si="30"/>
        <v>0</v>
      </c>
      <c r="H271" s="11">
        <f t="shared" si="31"/>
        <v>0</v>
      </c>
      <c r="I271" s="11">
        <f t="shared" si="35"/>
        <v>0</v>
      </c>
      <c r="J271" s="11">
        <f t="shared" si="32"/>
        <v>0</v>
      </c>
      <c r="K271" s="6"/>
      <c r="L271" s="6"/>
    </row>
    <row r="272" spans="2:12" ht="12.75">
      <c r="B272" s="42">
        <f t="shared" si="33"/>
        <v>257</v>
      </c>
      <c r="C272" s="10">
        <f aca="true" t="shared" si="36" ref="C272:C335">IF(Pay_Num&lt;&gt;"",DATE(YEAR(Loan_Start),MONTH(Loan_Start)+(Pay_Num)*12/Num_Pmt_Per_Year,DAY(Loan_Start)),"")</f>
        <v>47239</v>
      </c>
      <c r="D272" s="11">
        <f t="shared" si="34"/>
        <v>0</v>
      </c>
      <c r="E272" s="11">
        <f aca="true" t="shared" si="37" ref="E272:E335">IF(Pay_Num&lt;&gt;"",Scheduled_Monthly_Payment,"")</f>
        <v>1276.120074555293</v>
      </c>
      <c r="F272" s="12">
        <f aca="true" t="shared" si="38" ref="F272:F335">IF(AND(Pay_Num&lt;&gt;"",Sched_Pay+Scheduled_Extra_Payments&lt;Beg_Bal),Scheduled_Extra_Payments,IF(AND(Pay_Num&lt;&gt;"",Beg_Bal-Sched_Pay&gt;0),Beg_Bal-Sched_Pay,IF(Pay_Num&lt;&gt;"",0,"")))</f>
        <v>0</v>
      </c>
      <c r="G272" s="11">
        <f aca="true" t="shared" si="39" ref="G272:G335">IF(AND(Pay_Num&lt;&gt;"",Sched_Pay+Extra_Pay&lt;Beg_Bal),Sched_Pay+Extra_Pay,IF(Pay_Num&lt;&gt;"",Beg_Bal,""))</f>
        <v>0</v>
      </c>
      <c r="H272" s="11">
        <f aca="true" t="shared" si="40" ref="H272:H335">IF(Pay_Num&lt;&gt;"",Total_Pay-Int,"")</f>
        <v>0</v>
      </c>
      <c r="I272" s="11">
        <f t="shared" si="35"/>
        <v>0</v>
      </c>
      <c r="J272" s="11">
        <f aca="true" t="shared" si="41" ref="J272:J335">IF(AND(Pay_Num&lt;&gt;"",Sched_Pay+Extra_Pay&lt;Beg_Bal),Beg_Bal-Princ,IF(Pay_Num&lt;&gt;"",0,""))</f>
        <v>0</v>
      </c>
      <c r="K272" s="6"/>
      <c r="L272" s="6"/>
    </row>
    <row r="273" spans="2:12" ht="12.75">
      <c r="B273" s="42">
        <f aca="true" t="shared" si="42" ref="B273:B336">IF(Values_Entered,B272+1,"")</f>
        <v>258</v>
      </c>
      <c r="C273" s="10">
        <f t="shared" si="36"/>
        <v>47270</v>
      </c>
      <c r="D273" s="11">
        <f aca="true" t="shared" si="43" ref="D273:D336">IF(Pay_Num&lt;&gt;"",J272,"")</f>
        <v>0</v>
      </c>
      <c r="E273" s="11">
        <f t="shared" si="37"/>
        <v>1276.120074555293</v>
      </c>
      <c r="F273" s="12">
        <f t="shared" si="38"/>
        <v>0</v>
      </c>
      <c r="G273" s="11">
        <f t="shared" si="39"/>
        <v>0</v>
      </c>
      <c r="H273" s="11">
        <f t="shared" si="40"/>
        <v>0</v>
      </c>
      <c r="I273" s="11">
        <f aca="true" t="shared" si="44" ref="I273:I336">IF(Pay_Num&lt;&gt;"",Beg_Bal*Interest_Rate/Num_Pmt_Per_Year,"")</f>
        <v>0</v>
      </c>
      <c r="J273" s="11">
        <f t="shared" si="41"/>
        <v>0</v>
      </c>
      <c r="K273" s="6"/>
      <c r="L273" s="6"/>
    </row>
    <row r="274" spans="2:12" ht="12.75">
      <c r="B274" s="42">
        <f t="shared" si="42"/>
        <v>259</v>
      </c>
      <c r="C274" s="10">
        <f t="shared" si="36"/>
        <v>47300</v>
      </c>
      <c r="D274" s="11">
        <f t="shared" si="43"/>
        <v>0</v>
      </c>
      <c r="E274" s="11">
        <f t="shared" si="37"/>
        <v>1276.120074555293</v>
      </c>
      <c r="F274" s="12">
        <f t="shared" si="38"/>
        <v>0</v>
      </c>
      <c r="G274" s="11">
        <f t="shared" si="39"/>
        <v>0</v>
      </c>
      <c r="H274" s="11">
        <f t="shared" si="40"/>
        <v>0</v>
      </c>
      <c r="I274" s="11">
        <f t="shared" si="44"/>
        <v>0</v>
      </c>
      <c r="J274" s="11">
        <f t="shared" si="41"/>
        <v>0</v>
      </c>
      <c r="K274" s="6"/>
      <c r="L274" s="6"/>
    </row>
    <row r="275" spans="2:12" ht="12.75">
      <c r="B275" s="42">
        <f t="shared" si="42"/>
        <v>260</v>
      </c>
      <c r="C275" s="10">
        <f t="shared" si="36"/>
        <v>47331</v>
      </c>
      <c r="D275" s="11">
        <f t="shared" si="43"/>
        <v>0</v>
      </c>
      <c r="E275" s="11">
        <f t="shared" si="37"/>
        <v>1276.120074555293</v>
      </c>
      <c r="F275" s="12">
        <f t="shared" si="38"/>
        <v>0</v>
      </c>
      <c r="G275" s="11">
        <f t="shared" si="39"/>
        <v>0</v>
      </c>
      <c r="H275" s="11">
        <f t="shared" si="40"/>
        <v>0</v>
      </c>
      <c r="I275" s="11">
        <f t="shared" si="44"/>
        <v>0</v>
      </c>
      <c r="J275" s="11">
        <f t="shared" si="41"/>
        <v>0</v>
      </c>
      <c r="K275" s="6"/>
      <c r="L275" s="6"/>
    </row>
    <row r="276" spans="2:12" ht="12.75">
      <c r="B276" s="42">
        <f t="shared" si="42"/>
        <v>261</v>
      </c>
      <c r="C276" s="10">
        <f t="shared" si="36"/>
        <v>47362</v>
      </c>
      <c r="D276" s="11">
        <f t="shared" si="43"/>
        <v>0</v>
      </c>
      <c r="E276" s="11">
        <f t="shared" si="37"/>
        <v>1276.120074555293</v>
      </c>
      <c r="F276" s="12">
        <f t="shared" si="38"/>
        <v>0</v>
      </c>
      <c r="G276" s="11">
        <f t="shared" si="39"/>
        <v>0</v>
      </c>
      <c r="H276" s="11">
        <f t="shared" si="40"/>
        <v>0</v>
      </c>
      <c r="I276" s="11">
        <f t="shared" si="44"/>
        <v>0</v>
      </c>
      <c r="J276" s="11">
        <f t="shared" si="41"/>
        <v>0</v>
      </c>
      <c r="K276" s="6"/>
      <c r="L276" s="6"/>
    </row>
    <row r="277" spans="2:12" ht="12.75">
      <c r="B277" s="42">
        <f t="shared" si="42"/>
        <v>262</v>
      </c>
      <c r="C277" s="10">
        <f t="shared" si="36"/>
        <v>47392</v>
      </c>
      <c r="D277" s="11">
        <f t="shared" si="43"/>
        <v>0</v>
      </c>
      <c r="E277" s="11">
        <f t="shared" si="37"/>
        <v>1276.120074555293</v>
      </c>
      <c r="F277" s="12">
        <f t="shared" si="38"/>
        <v>0</v>
      </c>
      <c r="G277" s="11">
        <f t="shared" si="39"/>
        <v>0</v>
      </c>
      <c r="H277" s="11">
        <f t="shared" si="40"/>
        <v>0</v>
      </c>
      <c r="I277" s="11">
        <f t="shared" si="44"/>
        <v>0</v>
      </c>
      <c r="J277" s="11">
        <f t="shared" si="41"/>
        <v>0</v>
      </c>
      <c r="K277" s="6"/>
      <c r="L277" s="6"/>
    </row>
    <row r="278" spans="2:12" ht="12.75">
      <c r="B278" s="42">
        <f t="shared" si="42"/>
        <v>263</v>
      </c>
      <c r="C278" s="10">
        <f t="shared" si="36"/>
        <v>47423</v>
      </c>
      <c r="D278" s="11">
        <f t="shared" si="43"/>
        <v>0</v>
      </c>
      <c r="E278" s="11">
        <f t="shared" si="37"/>
        <v>1276.120074555293</v>
      </c>
      <c r="F278" s="12">
        <f t="shared" si="38"/>
        <v>0</v>
      </c>
      <c r="G278" s="11">
        <f t="shared" si="39"/>
        <v>0</v>
      </c>
      <c r="H278" s="11">
        <f t="shared" si="40"/>
        <v>0</v>
      </c>
      <c r="I278" s="11">
        <f t="shared" si="44"/>
        <v>0</v>
      </c>
      <c r="J278" s="11">
        <f t="shared" si="41"/>
        <v>0</v>
      </c>
      <c r="K278" s="6"/>
      <c r="L278" s="6"/>
    </row>
    <row r="279" spans="2:12" ht="12.75">
      <c r="B279" s="42">
        <f t="shared" si="42"/>
        <v>264</v>
      </c>
      <c r="C279" s="10">
        <f t="shared" si="36"/>
        <v>47453</v>
      </c>
      <c r="D279" s="11">
        <f t="shared" si="43"/>
        <v>0</v>
      </c>
      <c r="E279" s="11">
        <f t="shared" si="37"/>
        <v>1276.120074555293</v>
      </c>
      <c r="F279" s="12">
        <f t="shared" si="38"/>
        <v>0</v>
      </c>
      <c r="G279" s="11">
        <f t="shared" si="39"/>
        <v>0</v>
      </c>
      <c r="H279" s="11">
        <f t="shared" si="40"/>
        <v>0</v>
      </c>
      <c r="I279" s="11">
        <f t="shared" si="44"/>
        <v>0</v>
      </c>
      <c r="J279" s="11">
        <f t="shared" si="41"/>
        <v>0</v>
      </c>
      <c r="K279" s="6"/>
      <c r="L279" s="6"/>
    </row>
    <row r="280" spans="2:12" ht="12.75">
      <c r="B280" s="42">
        <f t="shared" si="42"/>
        <v>265</v>
      </c>
      <c r="C280" s="10">
        <f t="shared" si="36"/>
        <v>47484</v>
      </c>
      <c r="D280" s="11">
        <f t="shared" si="43"/>
        <v>0</v>
      </c>
      <c r="E280" s="11">
        <f t="shared" si="37"/>
        <v>1276.120074555293</v>
      </c>
      <c r="F280" s="12">
        <f t="shared" si="38"/>
        <v>0</v>
      </c>
      <c r="G280" s="11">
        <f t="shared" si="39"/>
        <v>0</v>
      </c>
      <c r="H280" s="11">
        <f t="shared" si="40"/>
        <v>0</v>
      </c>
      <c r="I280" s="11">
        <f t="shared" si="44"/>
        <v>0</v>
      </c>
      <c r="J280" s="11">
        <f t="shared" si="41"/>
        <v>0</v>
      </c>
      <c r="K280" s="6"/>
      <c r="L280" s="6"/>
    </row>
    <row r="281" spans="2:12" ht="12.75">
      <c r="B281" s="42">
        <f t="shared" si="42"/>
        <v>266</v>
      </c>
      <c r="C281" s="10">
        <f t="shared" si="36"/>
        <v>47515</v>
      </c>
      <c r="D281" s="11">
        <f t="shared" si="43"/>
        <v>0</v>
      </c>
      <c r="E281" s="11">
        <f t="shared" si="37"/>
        <v>1276.120074555293</v>
      </c>
      <c r="F281" s="12">
        <f t="shared" si="38"/>
        <v>0</v>
      </c>
      <c r="G281" s="11">
        <f t="shared" si="39"/>
        <v>0</v>
      </c>
      <c r="H281" s="11">
        <f t="shared" si="40"/>
        <v>0</v>
      </c>
      <c r="I281" s="11">
        <f t="shared" si="44"/>
        <v>0</v>
      </c>
      <c r="J281" s="11">
        <f t="shared" si="41"/>
        <v>0</v>
      </c>
      <c r="K281" s="6"/>
      <c r="L281" s="6"/>
    </row>
    <row r="282" spans="2:12" ht="12.75">
      <c r="B282" s="42">
        <f t="shared" si="42"/>
        <v>267</v>
      </c>
      <c r="C282" s="10">
        <f t="shared" si="36"/>
        <v>47543</v>
      </c>
      <c r="D282" s="11">
        <f t="shared" si="43"/>
        <v>0</v>
      </c>
      <c r="E282" s="11">
        <f t="shared" si="37"/>
        <v>1276.120074555293</v>
      </c>
      <c r="F282" s="12">
        <f t="shared" si="38"/>
        <v>0</v>
      </c>
      <c r="G282" s="11">
        <f t="shared" si="39"/>
        <v>0</v>
      </c>
      <c r="H282" s="11">
        <f t="shared" si="40"/>
        <v>0</v>
      </c>
      <c r="I282" s="11">
        <f t="shared" si="44"/>
        <v>0</v>
      </c>
      <c r="J282" s="11">
        <f t="shared" si="41"/>
        <v>0</v>
      </c>
      <c r="K282" s="6"/>
      <c r="L282" s="6"/>
    </row>
    <row r="283" spans="2:12" ht="12.75">
      <c r="B283" s="42">
        <f t="shared" si="42"/>
        <v>268</v>
      </c>
      <c r="C283" s="10">
        <f t="shared" si="36"/>
        <v>47574</v>
      </c>
      <c r="D283" s="11">
        <f t="shared" si="43"/>
        <v>0</v>
      </c>
      <c r="E283" s="11">
        <f t="shared" si="37"/>
        <v>1276.120074555293</v>
      </c>
      <c r="F283" s="12">
        <f t="shared" si="38"/>
        <v>0</v>
      </c>
      <c r="G283" s="11">
        <f t="shared" si="39"/>
        <v>0</v>
      </c>
      <c r="H283" s="11">
        <f t="shared" si="40"/>
        <v>0</v>
      </c>
      <c r="I283" s="11">
        <f t="shared" si="44"/>
        <v>0</v>
      </c>
      <c r="J283" s="11">
        <f t="shared" si="41"/>
        <v>0</v>
      </c>
      <c r="K283" s="6"/>
      <c r="L283" s="6"/>
    </row>
    <row r="284" spans="2:12" ht="12.75">
      <c r="B284" s="42">
        <f t="shared" si="42"/>
        <v>269</v>
      </c>
      <c r="C284" s="10">
        <f t="shared" si="36"/>
        <v>47604</v>
      </c>
      <c r="D284" s="11">
        <f t="shared" si="43"/>
        <v>0</v>
      </c>
      <c r="E284" s="11">
        <f t="shared" si="37"/>
        <v>1276.120074555293</v>
      </c>
      <c r="F284" s="12">
        <f t="shared" si="38"/>
        <v>0</v>
      </c>
      <c r="G284" s="11">
        <f t="shared" si="39"/>
        <v>0</v>
      </c>
      <c r="H284" s="11">
        <f t="shared" si="40"/>
        <v>0</v>
      </c>
      <c r="I284" s="11">
        <f t="shared" si="44"/>
        <v>0</v>
      </c>
      <c r="J284" s="11">
        <f t="shared" si="41"/>
        <v>0</v>
      </c>
      <c r="K284" s="6"/>
      <c r="L284" s="6"/>
    </row>
    <row r="285" spans="2:12" ht="12.75">
      <c r="B285" s="42">
        <f t="shared" si="42"/>
        <v>270</v>
      </c>
      <c r="C285" s="10">
        <f t="shared" si="36"/>
        <v>47635</v>
      </c>
      <c r="D285" s="11">
        <f t="shared" si="43"/>
        <v>0</v>
      </c>
      <c r="E285" s="11">
        <f t="shared" si="37"/>
        <v>1276.120074555293</v>
      </c>
      <c r="F285" s="12">
        <f t="shared" si="38"/>
        <v>0</v>
      </c>
      <c r="G285" s="11">
        <f t="shared" si="39"/>
        <v>0</v>
      </c>
      <c r="H285" s="11">
        <f t="shared" si="40"/>
        <v>0</v>
      </c>
      <c r="I285" s="11">
        <f t="shared" si="44"/>
        <v>0</v>
      </c>
      <c r="J285" s="11">
        <f t="shared" si="41"/>
        <v>0</v>
      </c>
      <c r="K285" s="6"/>
      <c r="L285" s="6"/>
    </row>
    <row r="286" spans="2:12" ht="12.75">
      <c r="B286" s="42">
        <f t="shared" si="42"/>
        <v>271</v>
      </c>
      <c r="C286" s="10">
        <f t="shared" si="36"/>
        <v>47665</v>
      </c>
      <c r="D286" s="11">
        <f t="shared" si="43"/>
        <v>0</v>
      </c>
      <c r="E286" s="11">
        <f t="shared" si="37"/>
        <v>1276.120074555293</v>
      </c>
      <c r="F286" s="12">
        <f t="shared" si="38"/>
        <v>0</v>
      </c>
      <c r="G286" s="11">
        <f t="shared" si="39"/>
        <v>0</v>
      </c>
      <c r="H286" s="11">
        <f t="shared" si="40"/>
        <v>0</v>
      </c>
      <c r="I286" s="11">
        <f t="shared" si="44"/>
        <v>0</v>
      </c>
      <c r="J286" s="11">
        <f t="shared" si="41"/>
        <v>0</v>
      </c>
      <c r="K286" s="6"/>
      <c r="L286" s="6"/>
    </row>
    <row r="287" spans="2:12" ht="12.75">
      <c r="B287" s="42">
        <f t="shared" si="42"/>
        <v>272</v>
      </c>
      <c r="C287" s="10">
        <f t="shared" si="36"/>
        <v>47696</v>
      </c>
      <c r="D287" s="11">
        <f t="shared" si="43"/>
        <v>0</v>
      </c>
      <c r="E287" s="11">
        <f t="shared" si="37"/>
        <v>1276.120074555293</v>
      </c>
      <c r="F287" s="12">
        <f t="shared" si="38"/>
        <v>0</v>
      </c>
      <c r="G287" s="11">
        <f t="shared" si="39"/>
        <v>0</v>
      </c>
      <c r="H287" s="11">
        <f t="shared" si="40"/>
        <v>0</v>
      </c>
      <c r="I287" s="11">
        <f t="shared" si="44"/>
        <v>0</v>
      </c>
      <c r="J287" s="11">
        <f t="shared" si="41"/>
        <v>0</v>
      </c>
      <c r="K287" s="6"/>
      <c r="L287" s="6"/>
    </row>
    <row r="288" spans="2:12" ht="12.75">
      <c r="B288" s="42">
        <f t="shared" si="42"/>
        <v>273</v>
      </c>
      <c r="C288" s="10">
        <f t="shared" si="36"/>
        <v>47727</v>
      </c>
      <c r="D288" s="11">
        <f t="shared" si="43"/>
        <v>0</v>
      </c>
      <c r="E288" s="11">
        <f t="shared" si="37"/>
        <v>1276.120074555293</v>
      </c>
      <c r="F288" s="12">
        <f t="shared" si="38"/>
        <v>0</v>
      </c>
      <c r="G288" s="11">
        <f t="shared" si="39"/>
        <v>0</v>
      </c>
      <c r="H288" s="11">
        <f t="shared" si="40"/>
        <v>0</v>
      </c>
      <c r="I288" s="11">
        <f t="shared" si="44"/>
        <v>0</v>
      </c>
      <c r="J288" s="11">
        <f t="shared" si="41"/>
        <v>0</v>
      </c>
      <c r="K288" s="6"/>
      <c r="L288" s="6"/>
    </row>
    <row r="289" spans="2:12" ht="12.75">
      <c r="B289" s="42">
        <f t="shared" si="42"/>
        <v>274</v>
      </c>
      <c r="C289" s="10">
        <f t="shared" si="36"/>
        <v>47757</v>
      </c>
      <c r="D289" s="11">
        <f t="shared" si="43"/>
        <v>0</v>
      </c>
      <c r="E289" s="11">
        <f t="shared" si="37"/>
        <v>1276.120074555293</v>
      </c>
      <c r="F289" s="12">
        <f t="shared" si="38"/>
        <v>0</v>
      </c>
      <c r="G289" s="11">
        <f t="shared" si="39"/>
        <v>0</v>
      </c>
      <c r="H289" s="11">
        <f t="shared" si="40"/>
        <v>0</v>
      </c>
      <c r="I289" s="11">
        <f t="shared" si="44"/>
        <v>0</v>
      </c>
      <c r="J289" s="11">
        <f t="shared" si="41"/>
        <v>0</v>
      </c>
      <c r="K289" s="6"/>
      <c r="L289" s="6"/>
    </row>
    <row r="290" spans="2:12" ht="12.75">
      <c r="B290" s="42">
        <f t="shared" si="42"/>
        <v>275</v>
      </c>
      <c r="C290" s="10">
        <f t="shared" si="36"/>
        <v>47788</v>
      </c>
      <c r="D290" s="11">
        <f t="shared" si="43"/>
        <v>0</v>
      </c>
      <c r="E290" s="11">
        <f t="shared" si="37"/>
        <v>1276.120074555293</v>
      </c>
      <c r="F290" s="12">
        <f t="shared" si="38"/>
        <v>0</v>
      </c>
      <c r="G290" s="11">
        <f t="shared" si="39"/>
        <v>0</v>
      </c>
      <c r="H290" s="11">
        <f t="shared" si="40"/>
        <v>0</v>
      </c>
      <c r="I290" s="11">
        <f t="shared" si="44"/>
        <v>0</v>
      </c>
      <c r="J290" s="11">
        <f t="shared" si="41"/>
        <v>0</v>
      </c>
      <c r="K290" s="6"/>
      <c r="L290" s="6"/>
    </row>
    <row r="291" spans="2:12" ht="12.75">
      <c r="B291" s="42">
        <f t="shared" si="42"/>
        <v>276</v>
      </c>
      <c r="C291" s="10">
        <f t="shared" si="36"/>
        <v>47818</v>
      </c>
      <c r="D291" s="11">
        <f t="shared" si="43"/>
        <v>0</v>
      </c>
      <c r="E291" s="11">
        <f t="shared" si="37"/>
        <v>1276.120074555293</v>
      </c>
      <c r="F291" s="12">
        <f t="shared" si="38"/>
        <v>0</v>
      </c>
      <c r="G291" s="11">
        <f t="shared" si="39"/>
        <v>0</v>
      </c>
      <c r="H291" s="11">
        <f t="shared" si="40"/>
        <v>0</v>
      </c>
      <c r="I291" s="11">
        <f t="shared" si="44"/>
        <v>0</v>
      </c>
      <c r="J291" s="11">
        <f t="shared" si="41"/>
        <v>0</v>
      </c>
      <c r="K291" s="6"/>
      <c r="L291" s="6"/>
    </row>
    <row r="292" spans="2:12" ht="12.75">
      <c r="B292" s="42">
        <f t="shared" si="42"/>
        <v>277</v>
      </c>
      <c r="C292" s="10">
        <f t="shared" si="36"/>
        <v>47849</v>
      </c>
      <c r="D292" s="11">
        <f t="shared" si="43"/>
        <v>0</v>
      </c>
      <c r="E292" s="11">
        <f t="shared" si="37"/>
        <v>1276.120074555293</v>
      </c>
      <c r="F292" s="12">
        <f t="shared" si="38"/>
        <v>0</v>
      </c>
      <c r="G292" s="11">
        <f t="shared" si="39"/>
        <v>0</v>
      </c>
      <c r="H292" s="11">
        <f t="shared" si="40"/>
        <v>0</v>
      </c>
      <c r="I292" s="11">
        <f t="shared" si="44"/>
        <v>0</v>
      </c>
      <c r="J292" s="11">
        <f t="shared" si="41"/>
        <v>0</v>
      </c>
      <c r="K292" s="6"/>
      <c r="L292" s="6"/>
    </row>
    <row r="293" spans="2:12" ht="12.75">
      <c r="B293" s="42">
        <f t="shared" si="42"/>
        <v>278</v>
      </c>
      <c r="C293" s="10">
        <f t="shared" si="36"/>
        <v>47880</v>
      </c>
      <c r="D293" s="11">
        <f t="shared" si="43"/>
        <v>0</v>
      </c>
      <c r="E293" s="11">
        <f t="shared" si="37"/>
        <v>1276.120074555293</v>
      </c>
      <c r="F293" s="12">
        <f t="shared" si="38"/>
        <v>0</v>
      </c>
      <c r="G293" s="11">
        <f t="shared" si="39"/>
        <v>0</v>
      </c>
      <c r="H293" s="11">
        <f t="shared" si="40"/>
        <v>0</v>
      </c>
      <c r="I293" s="11">
        <f t="shared" si="44"/>
        <v>0</v>
      </c>
      <c r="J293" s="11">
        <f t="shared" si="41"/>
        <v>0</v>
      </c>
      <c r="K293" s="6"/>
      <c r="L293" s="6"/>
    </row>
    <row r="294" spans="2:12" ht="12.75">
      <c r="B294" s="42">
        <f t="shared" si="42"/>
        <v>279</v>
      </c>
      <c r="C294" s="10">
        <f t="shared" si="36"/>
        <v>47908</v>
      </c>
      <c r="D294" s="11">
        <f t="shared" si="43"/>
        <v>0</v>
      </c>
      <c r="E294" s="11">
        <f t="shared" si="37"/>
        <v>1276.120074555293</v>
      </c>
      <c r="F294" s="12">
        <f t="shared" si="38"/>
        <v>0</v>
      </c>
      <c r="G294" s="11">
        <f t="shared" si="39"/>
        <v>0</v>
      </c>
      <c r="H294" s="11">
        <f t="shared" si="40"/>
        <v>0</v>
      </c>
      <c r="I294" s="11">
        <f t="shared" si="44"/>
        <v>0</v>
      </c>
      <c r="J294" s="11">
        <f t="shared" si="41"/>
        <v>0</v>
      </c>
      <c r="K294" s="6"/>
      <c r="L294" s="6"/>
    </row>
    <row r="295" spans="2:12" ht="12.75">
      <c r="B295" s="42">
        <f t="shared" si="42"/>
        <v>280</v>
      </c>
      <c r="C295" s="10">
        <f t="shared" si="36"/>
        <v>47939</v>
      </c>
      <c r="D295" s="11">
        <f t="shared" si="43"/>
        <v>0</v>
      </c>
      <c r="E295" s="11">
        <f t="shared" si="37"/>
        <v>1276.120074555293</v>
      </c>
      <c r="F295" s="12">
        <f t="shared" si="38"/>
        <v>0</v>
      </c>
      <c r="G295" s="11">
        <f t="shared" si="39"/>
        <v>0</v>
      </c>
      <c r="H295" s="11">
        <f t="shared" si="40"/>
        <v>0</v>
      </c>
      <c r="I295" s="11">
        <f t="shared" si="44"/>
        <v>0</v>
      </c>
      <c r="J295" s="11">
        <f t="shared" si="41"/>
        <v>0</v>
      </c>
      <c r="K295" s="6"/>
      <c r="L295" s="6"/>
    </row>
    <row r="296" spans="2:12" ht="12.75">
      <c r="B296" s="42">
        <f t="shared" si="42"/>
        <v>281</v>
      </c>
      <c r="C296" s="10">
        <f t="shared" si="36"/>
        <v>47969</v>
      </c>
      <c r="D296" s="11">
        <f t="shared" si="43"/>
        <v>0</v>
      </c>
      <c r="E296" s="11">
        <f t="shared" si="37"/>
        <v>1276.120074555293</v>
      </c>
      <c r="F296" s="12">
        <f t="shared" si="38"/>
        <v>0</v>
      </c>
      <c r="G296" s="11">
        <f t="shared" si="39"/>
        <v>0</v>
      </c>
      <c r="H296" s="11">
        <f t="shared" si="40"/>
        <v>0</v>
      </c>
      <c r="I296" s="11">
        <f t="shared" si="44"/>
        <v>0</v>
      </c>
      <c r="J296" s="11">
        <f t="shared" si="41"/>
        <v>0</v>
      </c>
      <c r="K296" s="6"/>
      <c r="L296" s="6"/>
    </row>
    <row r="297" spans="2:12" ht="12.75">
      <c r="B297" s="42">
        <f t="shared" si="42"/>
        <v>282</v>
      </c>
      <c r="C297" s="10">
        <f t="shared" si="36"/>
        <v>48000</v>
      </c>
      <c r="D297" s="11">
        <f t="shared" si="43"/>
        <v>0</v>
      </c>
      <c r="E297" s="11">
        <f t="shared" si="37"/>
        <v>1276.120074555293</v>
      </c>
      <c r="F297" s="12">
        <f t="shared" si="38"/>
        <v>0</v>
      </c>
      <c r="G297" s="11">
        <f t="shared" si="39"/>
        <v>0</v>
      </c>
      <c r="H297" s="11">
        <f t="shared" si="40"/>
        <v>0</v>
      </c>
      <c r="I297" s="11">
        <f t="shared" si="44"/>
        <v>0</v>
      </c>
      <c r="J297" s="11">
        <f t="shared" si="41"/>
        <v>0</v>
      </c>
      <c r="K297" s="6"/>
      <c r="L297" s="6"/>
    </row>
    <row r="298" spans="2:12" ht="12.75">
      <c r="B298" s="42">
        <f t="shared" si="42"/>
        <v>283</v>
      </c>
      <c r="C298" s="10">
        <f t="shared" si="36"/>
        <v>48030</v>
      </c>
      <c r="D298" s="11">
        <f t="shared" si="43"/>
        <v>0</v>
      </c>
      <c r="E298" s="11">
        <f t="shared" si="37"/>
        <v>1276.120074555293</v>
      </c>
      <c r="F298" s="12">
        <f t="shared" si="38"/>
        <v>0</v>
      </c>
      <c r="G298" s="11">
        <f t="shared" si="39"/>
        <v>0</v>
      </c>
      <c r="H298" s="11">
        <f t="shared" si="40"/>
        <v>0</v>
      </c>
      <c r="I298" s="11">
        <f t="shared" si="44"/>
        <v>0</v>
      </c>
      <c r="J298" s="11">
        <f t="shared" si="41"/>
        <v>0</v>
      </c>
      <c r="K298" s="6"/>
      <c r="L298" s="6"/>
    </row>
    <row r="299" spans="2:12" ht="12.75">
      <c r="B299" s="42">
        <f t="shared" si="42"/>
        <v>284</v>
      </c>
      <c r="C299" s="10">
        <f t="shared" si="36"/>
        <v>48061</v>
      </c>
      <c r="D299" s="11">
        <f t="shared" si="43"/>
        <v>0</v>
      </c>
      <c r="E299" s="11">
        <f t="shared" si="37"/>
        <v>1276.120074555293</v>
      </c>
      <c r="F299" s="12">
        <f t="shared" si="38"/>
        <v>0</v>
      </c>
      <c r="G299" s="11">
        <f t="shared" si="39"/>
        <v>0</v>
      </c>
      <c r="H299" s="11">
        <f t="shared" si="40"/>
        <v>0</v>
      </c>
      <c r="I299" s="11">
        <f t="shared" si="44"/>
        <v>0</v>
      </c>
      <c r="J299" s="11">
        <f t="shared" si="41"/>
        <v>0</v>
      </c>
      <c r="K299" s="6"/>
      <c r="L299" s="6"/>
    </row>
    <row r="300" spans="2:12" ht="12.75">
      <c r="B300" s="42">
        <f t="shared" si="42"/>
        <v>285</v>
      </c>
      <c r="C300" s="10">
        <f t="shared" si="36"/>
        <v>48092</v>
      </c>
      <c r="D300" s="11">
        <f t="shared" si="43"/>
        <v>0</v>
      </c>
      <c r="E300" s="11">
        <f t="shared" si="37"/>
        <v>1276.120074555293</v>
      </c>
      <c r="F300" s="12">
        <f t="shared" si="38"/>
        <v>0</v>
      </c>
      <c r="G300" s="11">
        <f t="shared" si="39"/>
        <v>0</v>
      </c>
      <c r="H300" s="11">
        <f t="shared" si="40"/>
        <v>0</v>
      </c>
      <c r="I300" s="11">
        <f t="shared" si="44"/>
        <v>0</v>
      </c>
      <c r="J300" s="11">
        <f t="shared" si="41"/>
        <v>0</v>
      </c>
      <c r="K300" s="6"/>
      <c r="L300" s="6"/>
    </row>
    <row r="301" spans="2:12" ht="12.75">
      <c r="B301" s="42">
        <f t="shared" si="42"/>
        <v>286</v>
      </c>
      <c r="C301" s="10">
        <f t="shared" si="36"/>
        <v>48122</v>
      </c>
      <c r="D301" s="11">
        <f t="shared" si="43"/>
        <v>0</v>
      </c>
      <c r="E301" s="11">
        <f t="shared" si="37"/>
        <v>1276.120074555293</v>
      </c>
      <c r="F301" s="12">
        <f t="shared" si="38"/>
        <v>0</v>
      </c>
      <c r="G301" s="11">
        <f t="shared" si="39"/>
        <v>0</v>
      </c>
      <c r="H301" s="11">
        <f t="shared" si="40"/>
        <v>0</v>
      </c>
      <c r="I301" s="11">
        <f t="shared" si="44"/>
        <v>0</v>
      </c>
      <c r="J301" s="11">
        <f t="shared" si="41"/>
        <v>0</v>
      </c>
      <c r="K301" s="6"/>
      <c r="L301" s="6"/>
    </row>
    <row r="302" spans="2:12" ht="12.75">
      <c r="B302" s="42">
        <f t="shared" si="42"/>
        <v>287</v>
      </c>
      <c r="C302" s="10">
        <f t="shared" si="36"/>
        <v>48153</v>
      </c>
      <c r="D302" s="11">
        <f t="shared" si="43"/>
        <v>0</v>
      </c>
      <c r="E302" s="11">
        <f t="shared" si="37"/>
        <v>1276.120074555293</v>
      </c>
      <c r="F302" s="12">
        <f t="shared" si="38"/>
        <v>0</v>
      </c>
      <c r="G302" s="11">
        <f t="shared" si="39"/>
        <v>0</v>
      </c>
      <c r="H302" s="11">
        <f t="shared" si="40"/>
        <v>0</v>
      </c>
      <c r="I302" s="11">
        <f t="shared" si="44"/>
        <v>0</v>
      </c>
      <c r="J302" s="11">
        <f t="shared" si="41"/>
        <v>0</v>
      </c>
      <c r="K302" s="6"/>
      <c r="L302" s="6"/>
    </row>
    <row r="303" spans="2:12" ht="12.75">
      <c r="B303" s="42">
        <f t="shared" si="42"/>
        <v>288</v>
      </c>
      <c r="C303" s="10">
        <f t="shared" si="36"/>
        <v>48183</v>
      </c>
      <c r="D303" s="11">
        <f t="shared" si="43"/>
        <v>0</v>
      </c>
      <c r="E303" s="11">
        <f t="shared" si="37"/>
        <v>1276.120074555293</v>
      </c>
      <c r="F303" s="12">
        <f t="shared" si="38"/>
        <v>0</v>
      </c>
      <c r="G303" s="11">
        <f t="shared" si="39"/>
        <v>0</v>
      </c>
      <c r="H303" s="11">
        <f t="shared" si="40"/>
        <v>0</v>
      </c>
      <c r="I303" s="11">
        <f t="shared" si="44"/>
        <v>0</v>
      </c>
      <c r="J303" s="11">
        <f t="shared" si="41"/>
        <v>0</v>
      </c>
      <c r="K303" s="6"/>
      <c r="L303" s="6"/>
    </row>
    <row r="304" spans="2:12" ht="12.75">
      <c r="B304" s="42">
        <f t="shared" si="42"/>
        <v>289</v>
      </c>
      <c r="C304" s="10">
        <f t="shared" si="36"/>
        <v>48214</v>
      </c>
      <c r="D304" s="11">
        <f t="shared" si="43"/>
        <v>0</v>
      </c>
      <c r="E304" s="11">
        <f t="shared" si="37"/>
        <v>1276.120074555293</v>
      </c>
      <c r="F304" s="12">
        <f t="shared" si="38"/>
        <v>0</v>
      </c>
      <c r="G304" s="11">
        <f t="shared" si="39"/>
        <v>0</v>
      </c>
      <c r="H304" s="11">
        <f t="shared" si="40"/>
        <v>0</v>
      </c>
      <c r="I304" s="11">
        <f t="shared" si="44"/>
        <v>0</v>
      </c>
      <c r="J304" s="11">
        <f t="shared" si="41"/>
        <v>0</v>
      </c>
      <c r="K304" s="6"/>
      <c r="L304" s="6"/>
    </row>
    <row r="305" spans="2:12" ht="12.75">
      <c r="B305" s="42">
        <f t="shared" si="42"/>
        <v>290</v>
      </c>
      <c r="C305" s="10">
        <f t="shared" si="36"/>
        <v>48245</v>
      </c>
      <c r="D305" s="11">
        <f t="shared" si="43"/>
        <v>0</v>
      </c>
      <c r="E305" s="11">
        <f t="shared" si="37"/>
        <v>1276.120074555293</v>
      </c>
      <c r="F305" s="12">
        <f t="shared" si="38"/>
        <v>0</v>
      </c>
      <c r="G305" s="11">
        <f t="shared" si="39"/>
        <v>0</v>
      </c>
      <c r="H305" s="11">
        <f t="shared" si="40"/>
        <v>0</v>
      </c>
      <c r="I305" s="11">
        <f t="shared" si="44"/>
        <v>0</v>
      </c>
      <c r="J305" s="11">
        <f t="shared" si="41"/>
        <v>0</v>
      </c>
      <c r="K305" s="6"/>
      <c r="L305" s="6"/>
    </row>
    <row r="306" spans="2:12" ht="12.75">
      <c r="B306" s="42">
        <f t="shared" si="42"/>
        <v>291</v>
      </c>
      <c r="C306" s="10">
        <f t="shared" si="36"/>
        <v>48274</v>
      </c>
      <c r="D306" s="11">
        <f t="shared" si="43"/>
        <v>0</v>
      </c>
      <c r="E306" s="11">
        <f t="shared" si="37"/>
        <v>1276.120074555293</v>
      </c>
      <c r="F306" s="12">
        <f t="shared" si="38"/>
        <v>0</v>
      </c>
      <c r="G306" s="11">
        <f t="shared" si="39"/>
        <v>0</v>
      </c>
      <c r="H306" s="11">
        <f t="shared" si="40"/>
        <v>0</v>
      </c>
      <c r="I306" s="11">
        <f t="shared" si="44"/>
        <v>0</v>
      </c>
      <c r="J306" s="11">
        <f t="shared" si="41"/>
        <v>0</v>
      </c>
      <c r="K306" s="6"/>
      <c r="L306" s="6"/>
    </row>
    <row r="307" spans="2:12" ht="12.75">
      <c r="B307" s="42">
        <f t="shared" si="42"/>
        <v>292</v>
      </c>
      <c r="C307" s="10">
        <f t="shared" si="36"/>
        <v>48305</v>
      </c>
      <c r="D307" s="11">
        <f t="shared" si="43"/>
        <v>0</v>
      </c>
      <c r="E307" s="11">
        <f t="shared" si="37"/>
        <v>1276.120074555293</v>
      </c>
      <c r="F307" s="12">
        <f t="shared" si="38"/>
        <v>0</v>
      </c>
      <c r="G307" s="11">
        <f t="shared" si="39"/>
        <v>0</v>
      </c>
      <c r="H307" s="11">
        <f t="shared" si="40"/>
        <v>0</v>
      </c>
      <c r="I307" s="11">
        <f t="shared" si="44"/>
        <v>0</v>
      </c>
      <c r="J307" s="11">
        <f t="shared" si="41"/>
        <v>0</v>
      </c>
      <c r="K307" s="6"/>
      <c r="L307" s="6"/>
    </row>
    <row r="308" spans="2:12" ht="12.75">
      <c r="B308" s="42">
        <f t="shared" si="42"/>
        <v>293</v>
      </c>
      <c r="C308" s="10">
        <f t="shared" si="36"/>
        <v>48335</v>
      </c>
      <c r="D308" s="11">
        <f t="shared" si="43"/>
        <v>0</v>
      </c>
      <c r="E308" s="11">
        <f t="shared" si="37"/>
        <v>1276.120074555293</v>
      </c>
      <c r="F308" s="12">
        <f t="shared" si="38"/>
        <v>0</v>
      </c>
      <c r="G308" s="11">
        <f t="shared" si="39"/>
        <v>0</v>
      </c>
      <c r="H308" s="11">
        <f t="shared" si="40"/>
        <v>0</v>
      </c>
      <c r="I308" s="11">
        <f t="shared" si="44"/>
        <v>0</v>
      </c>
      <c r="J308" s="11">
        <f t="shared" si="41"/>
        <v>0</v>
      </c>
      <c r="K308" s="6"/>
      <c r="L308" s="6"/>
    </row>
    <row r="309" spans="2:12" ht="12.75">
      <c r="B309" s="42">
        <f t="shared" si="42"/>
        <v>294</v>
      </c>
      <c r="C309" s="10">
        <f t="shared" si="36"/>
        <v>48366</v>
      </c>
      <c r="D309" s="11">
        <f t="shared" si="43"/>
        <v>0</v>
      </c>
      <c r="E309" s="11">
        <f t="shared" si="37"/>
        <v>1276.120074555293</v>
      </c>
      <c r="F309" s="12">
        <f t="shared" si="38"/>
        <v>0</v>
      </c>
      <c r="G309" s="11">
        <f t="shared" si="39"/>
        <v>0</v>
      </c>
      <c r="H309" s="11">
        <f t="shared" si="40"/>
        <v>0</v>
      </c>
      <c r="I309" s="11">
        <f t="shared" si="44"/>
        <v>0</v>
      </c>
      <c r="J309" s="11">
        <f t="shared" si="41"/>
        <v>0</v>
      </c>
      <c r="K309" s="6"/>
      <c r="L309" s="6"/>
    </row>
    <row r="310" spans="2:12" ht="12.75">
      <c r="B310" s="42">
        <f t="shared" si="42"/>
        <v>295</v>
      </c>
      <c r="C310" s="10">
        <f t="shared" si="36"/>
        <v>48396</v>
      </c>
      <c r="D310" s="11">
        <f t="shared" si="43"/>
        <v>0</v>
      </c>
      <c r="E310" s="11">
        <f t="shared" si="37"/>
        <v>1276.120074555293</v>
      </c>
      <c r="F310" s="12">
        <f t="shared" si="38"/>
        <v>0</v>
      </c>
      <c r="G310" s="11">
        <f t="shared" si="39"/>
        <v>0</v>
      </c>
      <c r="H310" s="11">
        <f t="shared" si="40"/>
        <v>0</v>
      </c>
      <c r="I310" s="11">
        <f t="shared" si="44"/>
        <v>0</v>
      </c>
      <c r="J310" s="11">
        <f t="shared" si="41"/>
        <v>0</v>
      </c>
      <c r="K310" s="6"/>
      <c r="L310" s="6"/>
    </row>
    <row r="311" spans="2:12" ht="12.75">
      <c r="B311" s="42">
        <f t="shared" si="42"/>
        <v>296</v>
      </c>
      <c r="C311" s="10">
        <f t="shared" si="36"/>
        <v>48427</v>
      </c>
      <c r="D311" s="11">
        <f t="shared" si="43"/>
        <v>0</v>
      </c>
      <c r="E311" s="11">
        <f t="shared" si="37"/>
        <v>1276.120074555293</v>
      </c>
      <c r="F311" s="12">
        <f t="shared" si="38"/>
        <v>0</v>
      </c>
      <c r="G311" s="11">
        <f t="shared" si="39"/>
        <v>0</v>
      </c>
      <c r="H311" s="11">
        <f t="shared" si="40"/>
        <v>0</v>
      </c>
      <c r="I311" s="11">
        <f t="shared" si="44"/>
        <v>0</v>
      </c>
      <c r="J311" s="11">
        <f t="shared" si="41"/>
        <v>0</v>
      </c>
      <c r="K311" s="6"/>
      <c r="L311" s="6"/>
    </row>
    <row r="312" spans="2:12" ht="12.75">
      <c r="B312" s="42">
        <f t="shared" si="42"/>
        <v>297</v>
      </c>
      <c r="C312" s="10">
        <f t="shared" si="36"/>
        <v>48458</v>
      </c>
      <c r="D312" s="11">
        <f t="shared" si="43"/>
        <v>0</v>
      </c>
      <c r="E312" s="11">
        <f t="shared" si="37"/>
        <v>1276.120074555293</v>
      </c>
      <c r="F312" s="12">
        <f t="shared" si="38"/>
        <v>0</v>
      </c>
      <c r="G312" s="11">
        <f t="shared" si="39"/>
        <v>0</v>
      </c>
      <c r="H312" s="11">
        <f t="shared" si="40"/>
        <v>0</v>
      </c>
      <c r="I312" s="11">
        <f t="shared" si="44"/>
        <v>0</v>
      </c>
      <c r="J312" s="11">
        <f t="shared" si="41"/>
        <v>0</v>
      </c>
      <c r="K312" s="6"/>
      <c r="L312" s="6"/>
    </row>
    <row r="313" spans="2:12" ht="12.75">
      <c r="B313" s="42">
        <f t="shared" si="42"/>
        <v>298</v>
      </c>
      <c r="C313" s="10">
        <f t="shared" si="36"/>
        <v>48488</v>
      </c>
      <c r="D313" s="11">
        <f t="shared" si="43"/>
        <v>0</v>
      </c>
      <c r="E313" s="11">
        <f t="shared" si="37"/>
        <v>1276.120074555293</v>
      </c>
      <c r="F313" s="12">
        <f t="shared" si="38"/>
        <v>0</v>
      </c>
      <c r="G313" s="11">
        <f t="shared" si="39"/>
        <v>0</v>
      </c>
      <c r="H313" s="11">
        <f t="shared" si="40"/>
        <v>0</v>
      </c>
      <c r="I313" s="11">
        <f t="shared" si="44"/>
        <v>0</v>
      </c>
      <c r="J313" s="11">
        <f t="shared" si="41"/>
        <v>0</v>
      </c>
      <c r="K313" s="6"/>
      <c r="L313" s="6"/>
    </row>
    <row r="314" spans="2:12" ht="12.75">
      <c r="B314" s="42">
        <f t="shared" si="42"/>
        <v>299</v>
      </c>
      <c r="C314" s="10">
        <f t="shared" si="36"/>
        <v>48519</v>
      </c>
      <c r="D314" s="11">
        <f t="shared" si="43"/>
        <v>0</v>
      </c>
      <c r="E314" s="11">
        <f t="shared" si="37"/>
        <v>1276.120074555293</v>
      </c>
      <c r="F314" s="12">
        <f t="shared" si="38"/>
        <v>0</v>
      </c>
      <c r="G314" s="11">
        <f t="shared" si="39"/>
        <v>0</v>
      </c>
      <c r="H314" s="11">
        <f t="shared" si="40"/>
        <v>0</v>
      </c>
      <c r="I314" s="11">
        <f t="shared" si="44"/>
        <v>0</v>
      </c>
      <c r="J314" s="11">
        <f t="shared" si="41"/>
        <v>0</v>
      </c>
      <c r="K314" s="6"/>
      <c r="L314" s="6"/>
    </row>
    <row r="315" spans="2:12" ht="12.75">
      <c r="B315" s="42">
        <f t="shared" si="42"/>
        <v>300</v>
      </c>
      <c r="C315" s="10">
        <f t="shared" si="36"/>
        <v>48549</v>
      </c>
      <c r="D315" s="11">
        <f t="shared" si="43"/>
        <v>0</v>
      </c>
      <c r="E315" s="11">
        <f t="shared" si="37"/>
        <v>1276.120074555293</v>
      </c>
      <c r="F315" s="12">
        <f t="shared" si="38"/>
        <v>0</v>
      </c>
      <c r="G315" s="11">
        <f t="shared" si="39"/>
        <v>0</v>
      </c>
      <c r="H315" s="11">
        <f t="shared" si="40"/>
        <v>0</v>
      </c>
      <c r="I315" s="11">
        <f t="shared" si="44"/>
        <v>0</v>
      </c>
      <c r="J315" s="11">
        <f t="shared" si="41"/>
        <v>0</v>
      </c>
      <c r="K315" s="6"/>
      <c r="L315" s="6"/>
    </row>
    <row r="316" spans="2:12" ht="12.75">
      <c r="B316" s="42">
        <f t="shared" si="42"/>
        <v>301</v>
      </c>
      <c r="C316" s="10">
        <f t="shared" si="36"/>
        <v>48580</v>
      </c>
      <c r="D316" s="11">
        <f t="shared" si="43"/>
        <v>0</v>
      </c>
      <c r="E316" s="11">
        <f t="shared" si="37"/>
        <v>1276.120074555293</v>
      </c>
      <c r="F316" s="12">
        <f t="shared" si="38"/>
        <v>0</v>
      </c>
      <c r="G316" s="11">
        <f t="shared" si="39"/>
        <v>0</v>
      </c>
      <c r="H316" s="11">
        <f t="shared" si="40"/>
        <v>0</v>
      </c>
      <c r="I316" s="11">
        <f t="shared" si="44"/>
        <v>0</v>
      </c>
      <c r="J316" s="11">
        <f t="shared" si="41"/>
        <v>0</v>
      </c>
      <c r="K316" s="6"/>
      <c r="L316" s="6"/>
    </row>
    <row r="317" spans="2:12" ht="12.75">
      <c r="B317" s="42">
        <f t="shared" si="42"/>
        <v>302</v>
      </c>
      <c r="C317" s="10">
        <f t="shared" si="36"/>
        <v>48611</v>
      </c>
      <c r="D317" s="11">
        <f t="shared" si="43"/>
        <v>0</v>
      </c>
      <c r="E317" s="11">
        <f t="shared" si="37"/>
        <v>1276.120074555293</v>
      </c>
      <c r="F317" s="12">
        <f t="shared" si="38"/>
        <v>0</v>
      </c>
      <c r="G317" s="11">
        <f t="shared" si="39"/>
        <v>0</v>
      </c>
      <c r="H317" s="11">
        <f t="shared" si="40"/>
        <v>0</v>
      </c>
      <c r="I317" s="11">
        <f t="shared" si="44"/>
        <v>0</v>
      </c>
      <c r="J317" s="11">
        <f t="shared" si="41"/>
        <v>0</v>
      </c>
      <c r="K317" s="6"/>
      <c r="L317" s="6"/>
    </row>
    <row r="318" spans="2:12" ht="12.75">
      <c r="B318" s="42">
        <f t="shared" si="42"/>
        <v>303</v>
      </c>
      <c r="C318" s="10">
        <f t="shared" si="36"/>
        <v>48639</v>
      </c>
      <c r="D318" s="11">
        <f t="shared" si="43"/>
        <v>0</v>
      </c>
      <c r="E318" s="11">
        <f t="shared" si="37"/>
        <v>1276.120074555293</v>
      </c>
      <c r="F318" s="12">
        <f t="shared" si="38"/>
        <v>0</v>
      </c>
      <c r="G318" s="11">
        <f t="shared" si="39"/>
        <v>0</v>
      </c>
      <c r="H318" s="11">
        <f t="shared" si="40"/>
        <v>0</v>
      </c>
      <c r="I318" s="11">
        <f t="shared" si="44"/>
        <v>0</v>
      </c>
      <c r="J318" s="11">
        <f t="shared" si="41"/>
        <v>0</v>
      </c>
      <c r="K318" s="6"/>
      <c r="L318" s="6"/>
    </row>
    <row r="319" spans="2:12" ht="12.75">
      <c r="B319" s="42">
        <f t="shared" si="42"/>
        <v>304</v>
      </c>
      <c r="C319" s="10">
        <f t="shared" si="36"/>
        <v>48670</v>
      </c>
      <c r="D319" s="11">
        <f t="shared" si="43"/>
        <v>0</v>
      </c>
      <c r="E319" s="11">
        <f t="shared" si="37"/>
        <v>1276.120074555293</v>
      </c>
      <c r="F319" s="12">
        <f t="shared" si="38"/>
        <v>0</v>
      </c>
      <c r="G319" s="11">
        <f t="shared" si="39"/>
        <v>0</v>
      </c>
      <c r="H319" s="11">
        <f t="shared" si="40"/>
        <v>0</v>
      </c>
      <c r="I319" s="11">
        <f t="shared" si="44"/>
        <v>0</v>
      </c>
      <c r="J319" s="11">
        <f t="shared" si="41"/>
        <v>0</v>
      </c>
      <c r="K319" s="6"/>
      <c r="L319" s="6"/>
    </row>
    <row r="320" spans="2:12" ht="12.75">
      <c r="B320" s="42">
        <f t="shared" si="42"/>
        <v>305</v>
      </c>
      <c r="C320" s="10">
        <f t="shared" si="36"/>
        <v>48700</v>
      </c>
      <c r="D320" s="11">
        <f t="shared" si="43"/>
        <v>0</v>
      </c>
      <c r="E320" s="11">
        <f t="shared" si="37"/>
        <v>1276.120074555293</v>
      </c>
      <c r="F320" s="12">
        <f t="shared" si="38"/>
        <v>0</v>
      </c>
      <c r="G320" s="11">
        <f t="shared" si="39"/>
        <v>0</v>
      </c>
      <c r="H320" s="11">
        <f t="shared" si="40"/>
        <v>0</v>
      </c>
      <c r="I320" s="11">
        <f t="shared" si="44"/>
        <v>0</v>
      </c>
      <c r="J320" s="11">
        <f t="shared" si="41"/>
        <v>0</v>
      </c>
      <c r="K320" s="6"/>
      <c r="L320" s="6"/>
    </row>
    <row r="321" spans="2:12" ht="12.75">
      <c r="B321" s="42">
        <f t="shared" si="42"/>
        <v>306</v>
      </c>
      <c r="C321" s="10">
        <f t="shared" si="36"/>
        <v>48731</v>
      </c>
      <c r="D321" s="11">
        <f t="shared" si="43"/>
        <v>0</v>
      </c>
      <c r="E321" s="11">
        <f t="shared" si="37"/>
        <v>1276.120074555293</v>
      </c>
      <c r="F321" s="12">
        <f t="shared" si="38"/>
        <v>0</v>
      </c>
      <c r="G321" s="11">
        <f t="shared" si="39"/>
        <v>0</v>
      </c>
      <c r="H321" s="11">
        <f t="shared" si="40"/>
        <v>0</v>
      </c>
      <c r="I321" s="11">
        <f t="shared" si="44"/>
        <v>0</v>
      </c>
      <c r="J321" s="11">
        <f t="shared" si="41"/>
        <v>0</v>
      </c>
      <c r="K321" s="6"/>
      <c r="L321" s="6"/>
    </row>
    <row r="322" spans="2:12" ht="12.75">
      <c r="B322" s="42">
        <f t="shared" si="42"/>
        <v>307</v>
      </c>
      <c r="C322" s="10">
        <f t="shared" si="36"/>
        <v>48761</v>
      </c>
      <c r="D322" s="11">
        <f t="shared" si="43"/>
        <v>0</v>
      </c>
      <c r="E322" s="11">
        <f t="shared" si="37"/>
        <v>1276.120074555293</v>
      </c>
      <c r="F322" s="12">
        <f t="shared" si="38"/>
        <v>0</v>
      </c>
      <c r="G322" s="11">
        <f t="shared" si="39"/>
        <v>0</v>
      </c>
      <c r="H322" s="11">
        <f t="shared" si="40"/>
        <v>0</v>
      </c>
      <c r="I322" s="11">
        <f t="shared" si="44"/>
        <v>0</v>
      </c>
      <c r="J322" s="11">
        <f t="shared" si="41"/>
        <v>0</v>
      </c>
      <c r="K322" s="6"/>
      <c r="L322" s="6"/>
    </row>
    <row r="323" spans="2:12" ht="12.75">
      <c r="B323" s="42">
        <f t="shared" si="42"/>
        <v>308</v>
      </c>
      <c r="C323" s="10">
        <f t="shared" si="36"/>
        <v>48792</v>
      </c>
      <c r="D323" s="11">
        <f t="shared" si="43"/>
        <v>0</v>
      </c>
      <c r="E323" s="11">
        <f t="shared" si="37"/>
        <v>1276.120074555293</v>
      </c>
      <c r="F323" s="12">
        <f t="shared" si="38"/>
        <v>0</v>
      </c>
      <c r="G323" s="11">
        <f t="shared" si="39"/>
        <v>0</v>
      </c>
      <c r="H323" s="11">
        <f t="shared" si="40"/>
        <v>0</v>
      </c>
      <c r="I323" s="11">
        <f t="shared" si="44"/>
        <v>0</v>
      </c>
      <c r="J323" s="11">
        <f t="shared" si="41"/>
        <v>0</v>
      </c>
      <c r="K323" s="6"/>
      <c r="L323" s="6"/>
    </row>
    <row r="324" spans="2:12" ht="12.75">
      <c r="B324" s="42">
        <f t="shared" si="42"/>
        <v>309</v>
      </c>
      <c r="C324" s="10">
        <f t="shared" si="36"/>
        <v>48823</v>
      </c>
      <c r="D324" s="11">
        <f t="shared" si="43"/>
        <v>0</v>
      </c>
      <c r="E324" s="11">
        <f t="shared" si="37"/>
        <v>1276.120074555293</v>
      </c>
      <c r="F324" s="12">
        <f t="shared" si="38"/>
        <v>0</v>
      </c>
      <c r="G324" s="11">
        <f t="shared" si="39"/>
        <v>0</v>
      </c>
      <c r="H324" s="11">
        <f t="shared" si="40"/>
        <v>0</v>
      </c>
      <c r="I324" s="11">
        <f t="shared" si="44"/>
        <v>0</v>
      </c>
      <c r="J324" s="11">
        <f t="shared" si="41"/>
        <v>0</v>
      </c>
      <c r="K324" s="6"/>
      <c r="L324" s="6"/>
    </row>
    <row r="325" spans="2:12" ht="12.75">
      <c r="B325" s="42">
        <f t="shared" si="42"/>
        <v>310</v>
      </c>
      <c r="C325" s="10">
        <f t="shared" si="36"/>
        <v>48853</v>
      </c>
      <c r="D325" s="11">
        <f t="shared" si="43"/>
        <v>0</v>
      </c>
      <c r="E325" s="11">
        <f t="shared" si="37"/>
        <v>1276.120074555293</v>
      </c>
      <c r="F325" s="12">
        <f t="shared" si="38"/>
        <v>0</v>
      </c>
      <c r="G325" s="11">
        <f t="shared" si="39"/>
        <v>0</v>
      </c>
      <c r="H325" s="11">
        <f t="shared" si="40"/>
        <v>0</v>
      </c>
      <c r="I325" s="11">
        <f t="shared" si="44"/>
        <v>0</v>
      </c>
      <c r="J325" s="11">
        <f t="shared" si="41"/>
        <v>0</v>
      </c>
      <c r="K325" s="6"/>
      <c r="L325" s="6"/>
    </row>
    <row r="326" spans="2:12" ht="12.75">
      <c r="B326" s="42">
        <f t="shared" si="42"/>
        <v>311</v>
      </c>
      <c r="C326" s="10">
        <f t="shared" si="36"/>
        <v>48884</v>
      </c>
      <c r="D326" s="11">
        <f t="shared" si="43"/>
        <v>0</v>
      </c>
      <c r="E326" s="11">
        <f t="shared" si="37"/>
        <v>1276.120074555293</v>
      </c>
      <c r="F326" s="12">
        <f t="shared" si="38"/>
        <v>0</v>
      </c>
      <c r="G326" s="11">
        <f t="shared" si="39"/>
        <v>0</v>
      </c>
      <c r="H326" s="11">
        <f t="shared" si="40"/>
        <v>0</v>
      </c>
      <c r="I326" s="11">
        <f t="shared" si="44"/>
        <v>0</v>
      </c>
      <c r="J326" s="11">
        <f t="shared" si="41"/>
        <v>0</v>
      </c>
      <c r="K326" s="6"/>
      <c r="L326" s="6"/>
    </row>
    <row r="327" spans="2:12" ht="12.75">
      <c r="B327" s="42">
        <f t="shared" si="42"/>
        <v>312</v>
      </c>
      <c r="C327" s="10">
        <f t="shared" si="36"/>
        <v>48914</v>
      </c>
      <c r="D327" s="11">
        <f t="shared" si="43"/>
        <v>0</v>
      </c>
      <c r="E327" s="11">
        <f t="shared" si="37"/>
        <v>1276.120074555293</v>
      </c>
      <c r="F327" s="12">
        <f t="shared" si="38"/>
        <v>0</v>
      </c>
      <c r="G327" s="11">
        <f t="shared" si="39"/>
        <v>0</v>
      </c>
      <c r="H327" s="11">
        <f t="shared" si="40"/>
        <v>0</v>
      </c>
      <c r="I327" s="11">
        <f t="shared" si="44"/>
        <v>0</v>
      </c>
      <c r="J327" s="11">
        <f t="shared" si="41"/>
        <v>0</v>
      </c>
      <c r="K327" s="6"/>
      <c r="L327" s="6"/>
    </row>
    <row r="328" spans="2:12" ht="12.75">
      <c r="B328" s="42">
        <f t="shared" si="42"/>
        <v>313</v>
      </c>
      <c r="C328" s="10">
        <f t="shared" si="36"/>
        <v>48945</v>
      </c>
      <c r="D328" s="11">
        <f t="shared" si="43"/>
        <v>0</v>
      </c>
      <c r="E328" s="11">
        <f t="shared" si="37"/>
        <v>1276.120074555293</v>
      </c>
      <c r="F328" s="12">
        <f t="shared" si="38"/>
        <v>0</v>
      </c>
      <c r="G328" s="11">
        <f t="shared" si="39"/>
        <v>0</v>
      </c>
      <c r="H328" s="11">
        <f t="shared" si="40"/>
        <v>0</v>
      </c>
      <c r="I328" s="11">
        <f t="shared" si="44"/>
        <v>0</v>
      </c>
      <c r="J328" s="11">
        <f t="shared" si="41"/>
        <v>0</v>
      </c>
      <c r="K328" s="6"/>
      <c r="L328" s="6"/>
    </row>
    <row r="329" spans="2:12" ht="12.75">
      <c r="B329" s="42">
        <f t="shared" si="42"/>
        <v>314</v>
      </c>
      <c r="C329" s="10">
        <f t="shared" si="36"/>
        <v>48976</v>
      </c>
      <c r="D329" s="11">
        <f t="shared" si="43"/>
        <v>0</v>
      </c>
      <c r="E329" s="11">
        <f t="shared" si="37"/>
        <v>1276.120074555293</v>
      </c>
      <c r="F329" s="12">
        <f t="shared" si="38"/>
        <v>0</v>
      </c>
      <c r="G329" s="11">
        <f t="shared" si="39"/>
        <v>0</v>
      </c>
      <c r="H329" s="11">
        <f t="shared" si="40"/>
        <v>0</v>
      </c>
      <c r="I329" s="11">
        <f t="shared" si="44"/>
        <v>0</v>
      </c>
      <c r="J329" s="11">
        <f t="shared" si="41"/>
        <v>0</v>
      </c>
      <c r="K329" s="6"/>
      <c r="L329" s="6"/>
    </row>
    <row r="330" spans="2:12" ht="12.75">
      <c r="B330" s="42">
        <f t="shared" si="42"/>
        <v>315</v>
      </c>
      <c r="C330" s="10">
        <f t="shared" si="36"/>
        <v>49004</v>
      </c>
      <c r="D330" s="11">
        <f t="shared" si="43"/>
        <v>0</v>
      </c>
      <c r="E330" s="11">
        <f t="shared" si="37"/>
        <v>1276.120074555293</v>
      </c>
      <c r="F330" s="12">
        <f t="shared" si="38"/>
        <v>0</v>
      </c>
      <c r="G330" s="11">
        <f t="shared" si="39"/>
        <v>0</v>
      </c>
      <c r="H330" s="11">
        <f t="shared" si="40"/>
        <v>0</v>
      </c>
      <c r="I330" s="11">
        <f t="shared" si="44"/>
        <v>0</v>
      </c>
      <c r="J330" s="11">
        <f t="shared" si="41"/>
        <v>0</v>
      </c>
      <c r="K330" s="6"/>
      <c r="L330" s="6"/>
    </row>
    <row r="331" spans="2:12" ht="12.75">
      <c r="B331" s="42">
        <f t="shared" si="42"/>
        <v>316</v>
      </c>
      <c r="C331" s="10">
        <f t="shared" si="36"/>
        <v>49035</v>
      </c>
      <c r="D331" s="11">
        <f t="shared" si="43"/>
        <v>0</v>
      </c>
      <c r="E331" s="11">
        <f t="shared" si="37"/>
        <v>1276.120074555293</v>
      </c>
      <c r="F331" s="12">
        <f t="shared" si="38"/>
        <v>0</v>
      </c>
      <c r="G331" s="11">
        <f t="shared" si="39"/>
        <v>0</v>
      </c>
      <c r="H331" s="11">
        <f t="shared" si="40"/>
        <v>0</v>
      </c>
      <c r="I331" s="11">
        <f t="shared" si="44"/>
        <v>0</v>
      </c>
      <c r="J331" s="11">
        <f t="shared" si="41"/>
        <v>0</v>
      </c>
      <c r="K331" s="6"/>
      <c r="L331" s="6"/>
    </row>
    <row r="332" spans="2:12" ht="12.75">
      <c r="B332" s="42">
        <f t="shared" si="42"/>
        <v>317</v>
      </c>
      <c r="C332" s="10">
        <f t="shared" si="36"/>
        <v>49065</v>
      </c>
      <c r="D332" s="11">
        <f t="shared" si="43"/>
        <v>0</v>
      </c>
      <c r="E332" s="11">
        <f t="shared" si="37"/>
        <v>1276.120074555293</v>
      </c>
      <c r="F332" s="12">
        <f t="shared" si="38"/>
        <v>0</v>
      </c>
      <c r="G332" s="11">
        <f t="shared" si="39"/>
        <v>0</v>
      </c>
      <c r="H332" s="11">
        <f t="shared" si="40"/>
        <v>0</v>
      </c>
      <c r="I332" s="11">
        <f t="shared" si="44"/>
        <v>0</v>
      </c>
      <c r="J332" s="11">
        <f t="shared" si="41"/>
        <v>0</v>
      </c>
      <c r="K332" s="6"/>
      <c r="L332" s="6"/>
    </row>
    <row r="333" spans="2:12" ht="12.75">
      <c r="B333" s="42">
        <f t="shared" si="42"/>
        <v>318</v>
      </c>
      <c r="C333" s="10">
        <f t="shared" si="36"/>
        <v>49096</v>
      </c>
      <c r="D333" s="11">
        <f t="shared" si="43"/>
        <v>0</v>
      </c>
      <c r="E333" s="11">
        <f t="shared" si="37"/>
        <v>1276.120074555293</v>
      </c>
      <c r="F333" s="12">
        <f t="shared" si="38"/>
        <v>0</v>
      </c>
      <c r="G333" s="11">
        <f t="shared" si="39"/>
        <v>0</v>
      </c>
      <c r="H333" s="11">
        <f t="shared" si="40"/>
        <v>0</v>
      </c>
      <c r="I333" s="11">
        <f t="shared" si="44"/>
        <v>0</v>
      </c>
      <c r="J333" s="11">
        <f t="shared" si="41"/>
        <v>0</v>
      </c>
      <c r="K333" s="6"/>
      <c r="L333" s="6"/>
    </row>
    <row r="334" spans="2:12" ht="12.75">
      <c r="B334" s="42">
        <f t="shared" si="42"/>
        <v>319</v>
      </c>
      <c r="C334" s="10">
        <f t="shared" si="36"/>
        <v>49126</v>
      </c>
      <c r="D334" s="11">
        <f t="shared" si="43"/>
        <v>0</v>
      </c>
      <c r="E334" s="11">
        <f t="shared" si="37"/>
        <v>1276.120074555293</v>
      </c>
      <c r="F334" s="12">
        <f t="shared" si="38"/>
        <v>0</v>
      </c>
      <c r="G334" s="11">
        <f t="shared" si="39"/>
        <v>0</v>
      </c>
      <c r="H334" s="11">
        <f t="shared" si="40"/>
        <v>0</v>
      </c>
      <c r="I334" s="11">
        <f t="shared" si="44"/>
        <v>0</v>
      </c>
      <c r="J334" s="11">
        <f t="shared" si="41"/>
        <v>0</v>
      </c>
      <c r="K334" s="6"/>
      <c r="L334" s="6"/>
    </row>
    <row r="335" spans="2:12" ht="12.75">
      <c r="B335" s="42">
        <f t="shared" si="42"/>
        <v>320</v>
      </c>
      <c r="C335" s="10">
        <f t="shared" si="36"/>
        <v>49157</v>
      </c>
      <c r="D335" s="11">
        <f t="shared" si="43"/>
        <v>0</v>
      </c>
      <c r="E335" s="11">
        <f t="shared" si="37"/>
        <v>1276.120074555293</v>
      </c>
      <c r="F335" s="12">
        <f t="shared" si="38"/>
        <v>0</v>
      </c>
      <c r="G335" s="11">
        <f t="shared" si="39"/>
        <v>0</v>
      </c>
      <c r="H335" s="11">
        <f t="shared" si="40"/>
        <v>0</v>
      </c>
      <c r="I335" s="11">
        <f t="shared" si="44"/>
        <v>0</v>
      </c>
      <c r="J335" s="11">
        <f t="shared" si="41"/>
        <v>0</v>
      </c>
      <c r="K335" s="6"/>
      <c r="L335" s="6"/>
    </row>
    <row r="336" spans="2:12" ht="12.75">
      <c r="B336" s="42">
        <f t="shared" si="42"/>
        <v>321</v>
      </c>
      <c r="C336" s="10">
        <f aca="true" t="shared" si="45" ref="C336:C375">IF(Pay_Num&lt;&gt;"",DATE(YEAR(Loan_Start),MONTH(Loan_Start)+(Pay_Num)*12/Num_Pmt_Per_Year,DAY(Loan_Start)),"")</f>
        <v>49188</v>
      </c>
      <c r="D336" s="11">
        <f t="shared" si="43"/>
        <v>0</v>
      </c>
      <c r="E336" s="11">
        <f aca="true" t="shared" si="46" ref="E336:E375">IF(Pay_Num&lt;&gt;"",Scheduled_Monthly_Payment,"")</f>
        <v>1276.120074555293</v>
      </c>
      <c r="F336" s="12">
        <f aca="true" t="shared" si="47" ref="F336:F375">IF(AND(Pay_Num&lt;&gt;"",Sched_Pay+Scheduled_Extra_Payments&lt;Beg_Bal),Scheduled_Extra_Payments,IF(AND(Pay_Num&lt;&gt;"",Beg_Bal-Sched_Pay&gt;0),Beg_Bal-Sched_Pay,IF(Pay_Num&lt;&gt;"",0,"")))</f>
        <v>0</v>
      </c>
      <c r="G336" s="11">
        <f aca="true" t="shared" si="48" ref="G336:G375">IF(AND(Pay_Num&lt;&gt;"",Sched_Pay+Extra_Pay&lt;Beg_Bal),Sched_Pay+Extra_Pay,IF(Pay_Num&lt;&gt;"",Beg_Bal,""))</f>
        <v>0</v>
      </c>
      <c r="H336" s="11">
        <f aca="true" t="shared" si="49" ref="H336:H375">IF(Pay_Num&lt;&gt;"",Total_Pay-Int,"")</f>
        <v>0</v>
      </c>
      <c r="I336" s="11">
        <f t="shared" si="44"/>
        <v>0</v>
      </c>
      <c r="J336" s="11">
        <f aca="true" t="shared" si="50" ref="J336:J375">IF(AND(Pay_Num&lt;&gt;"",Sched_Pay+Extra_Pay&lt;Beg_Bal),Beg_Bal-Princ,IF(Pay_Num&lt;&gt;"",0,""))</f>
        <v>0</v>
      </c>
      <c r="K336" s="6"/>
      <c r="L336" s="6"/>
    </row>
    <row r="337" spans="2:12" ht="12.75">
      <c r="B337" s="42">
        <f aca="true" t="shared" si="51" ref="B337:B375">IF(Values_Entered,B336+1,"")</f>
        <v>322</v>
      </c>
      <c r="C337" s="10">
        <f t="shared" si="45"/>
        <v>49218</v>
      </c>
      <c r="D337" s="11">
        <f aca="true" t="shared" si="52" ref="D337:D375">IF(Pay_Num&lt;&gt;"",J336,"")</f>
        <v>0</v>
      </c>
      <c r="E337" s="11">
        <f t="shared" si="46"/>
        <v>1276.120074555293</v>
      </c>
      <c r="F337" s="12">
        <f t="shared" si="47"/>
        <v>0</v>
      </c>
      <c r="G337" s="11">
        <f t="shared" si="48"/>
        <v>0</v>
      </c>
      <c r="H337" s="11">
        <f t="shared" si="49"/>
        <v>0</v>
      </c>
      <c r="I337" s="11">
        <f aca="true" t="shared" si="53" ref="I337:I375">IF(Pay_Num&lt;&gt;"",Beg_Bal*Interest_Rate/Num_Pmt_Per_Year,"")</f>
        <v>0</v>
      </c>
      <c r="J337" s="11">
        <f t="shared" si="50"/>
        <v>0</v>
      </c>
      <c r="K337" s="6"/>
      <c r="L337" s="6"/>
    </row>
    <row r="338" spans="2:12" ht="12.75">
      <c r="B338" s="42">
        <f t="shared" si="51"/>
        <v>323</v>
      </c>
      <c r="C338" s="10">
        <f t="shared" si="45"/>
        <v>49249</v>
      </c>
      <c r="D338" s="11">
        <f t="shared" si="52"/>
        <v>0</v>
      </c>
      <c r="E338" s="11">
        <f t="shared" si="46"/>
        <v>1276.120074555293</v>
      </c>
      <c r="F338" s="12">
        <f t="shared" si="47"/>
        <v>0</v>
      </c>
      <c r="G338" s="11">
        <f t="shared" si="48"/>
        <v>0</v>
      </c>
      <c r="H338" s="11">
        <f t="shared" si="49"/>
        <v>0</v>
      </c>
      <c r="I338" s="11">
        <f t="shared" si="53"/>
        <v>0</v>
      </c>
      <c r="J338" s="11">
        <f t="shared" si="50"/>
        <v>0</v>
      </c>
      <c r="K338" s="6"/>
      <c r="L338" s="6"/>
    </row>
    <row r="339" spans="2:12" ht="12.75">
      <c r="B339" s="42">
        <f t="shared" si="51"/>
        <v>324</v>
      </c>
      <c r="C339" s="10">
        <f t="shared" si="45"/>
        <v>49279</v>
      </c>
      <c r="D339" s="11">
        <f t="shared" si="52"/>
        <v>0</v>
      </c>
      <c r="E339" s="11">
        <f t="shared" si="46"/>
        <v>1276.120074555293</v>
      </c>
      <c r="F339" s="12">
        <f t="shared" si="47"/>
        <v>0</v>
      </c>
      <c r="G339" s="11">
        <f t="shared" si="48"/>
        <v>0</v>
      </c>
      <c r="H339" s="11">
        <f t="shared" si="49"/>
        <v>0</v>
      </c>
      <c r="I339" s="11">
        <f t="shared" si="53"/>
        <v>0</v>
      </c>
      <c r="J339" s="11">
        <f t="shared" si="50"/>
        <v>0</v>
      </c>
      <c r="K339" s="6"/>
      <c r="L339" s="6"/>
    </row>
    <row r="340" spans="2:12" ht="12.75">
      <c r="B340" s="42">
        <f t="shared" si="51"/>
        <v>325</v>
      </c>
      <c r="C340" s="10">
        <f t="shared" si="45"/>
        <v>49310</v>
      </c>
      <c r="D340" s="11">
        <f t="shared" si="52"/>
        <v>0</v>
      </c>
      <c r="E340" s="11">
        <f t="shared" si="46"/>
        <v>1276.120074555293</v>
      </c>
      <c r="F340" s="12">
        <f t="shared" si="47"/>
        <v>0</v>
      </c>
      <c r="G340" s="11">
        <f t="shared" si="48"/>
        <v>0</v>
      </c>
      <c r="H340" s="11">
        <f t="shared" si="49"/>
        <v>0</v>
      </c>
      <c r="I340" s="11">
        <f t="shared" si="53"/>
        <v>0</v>
      </c>
      <c r="J340" s="11">
        <f t="shared" si="50"/>
        <v>0</v>
      </c>
      <c r="K340" s="6"/>
      <c r="L340" s="6"/>
    </row>
    <row r="341" spans="2:12" ht="12.75">
      <c r="B341" s="42">
        <f t="shared" si="51"/>
        <v>326</v>
      </c>
      <c r="C341" s="10">
        <f t="shared" si="45"/>
        <v>49341</v>
      </c>
      <c r="D341" s="11">
        <f t="shared" si="52"/>
        <v>0</v>
      </c>
      <c r="E341" s="11">
        <f t="shared" si="46"/>
        <v>1276.120074555293</v>
      </c>
      <c r="F341" s="12">
        <f t="shared" si="47"/>
        <v>0</v>
      </c>
      <c r="G341" s="11">
        <f t="shared" si="48"/>
        <v>0</v>
      </c>
      <c r="H341" s="11">
        <f t="shared" si="49"/>
        <v>0</v>
      </c>
      <c r="I341" s="11">
        <f t="shared" si="53"/>
        <v>0</v>
      </c>
      <c r="J341" s="11">
        <f t="shared" si="50"/>
        <v>0</v>
      </c>
      <c r="K341" s="6"/>
      <c r="L341" s="6"/>
    </row>
    <row r="342" spans="2:12" ht="12.75">
      <c r="B342" s="42">
        <f t="shared" si="51"/>
        <v>327</v>
      </c>
      <c r="C342" s="10">
        <f t="shared" si="45"/>
        <v>49369</v>
      </c>
      <c r="D342" s="11">
        <f t="shared" si="52"/>
        <v>0</v>
      </c>
      <c r="E342" s="11">
        <f t="shared" si="46"/>
        <v>1276.120074555293</v>
      </c>
      <c r="F342" s="12">
        <f t="shared" si="47"/>
        <v>0</v>
      </c>
      <c r="G342" s="11">
        <f t="shared" si="48"/>
        <v>0</v>
      </c>
      <c r="H342" s="11">
        <f t="shared" si="49"/>
        <v>0</v>
      </c>
      <c r="I342" s="11">
        <f t="shared" si="53"/>
        <v>0</v>
      </c>
      <c r="J342" s="11">
        <f t="shared" si="50"/>
        <v>0</v>
      </c>
      <c r="K342" s="6"/>
      <c r="L342" s="6"/>
    </row>
    <row r="343" spans="2:12" ht="12.75">
      <c r="B343" s="42">
        <f t="shared" si="51"/>
        <v>328</v>
      </c>
      <c r="C343" s="10">
        <f t="shared" si="45"/>
        <v>49400</v>
      </c>
      <c r="D343" s="11">
        <f t="shared" si="52"/>
        <v>0</v>
      </c>
      <c r="E343" s="11">
        <f t="shared" si="46"/>
        <v>1276.120074555293</v>
      </c>
      <c r="F343" s="12">
        <f t="shared" si="47"/>
        <v>0</v>
      </c>
      <c r="G343" s="11">
        <f t="shared" si="48"/>
        <v>0</v>
      </c>
      <c r="H343" s="11">
        <f t="shared" si="49"/>
        <v>0</v>
      </c>
      <c r="I343" s="11">
        <f t="shared" si="53"/>
        <v>0</v>
      </c>
      <c r="J343" s="11">
        <f t="shared" si="50"/>
        <v>0</v>
      </c>
      <c r="K343" s="6"/>
      <c r="L343" s="6"/>
    </row>
    <row r="344" spans="2:12" ht="12.75">
      <c r="B344" s="42">
        <f t="shared" si="51"/>
        <v>329</v>
      </c>
      <c r="C344" s="10">
        <f t="shared" si="45"/>
        <v>49430</v>
      </c>
      <c r="D344" s="11">
        <f t="shared" si="52"/>
        <v>0</v>
      </c>
      <c r="E344" s="11">
        <f t="shared" si="46"/>
        <v>1276.120074555293</v>
      </c>
      <c r="F344" s="12">
        <f t="shared" si="47"/>
        <v>0</v>
      </c>
      <c r="G344" s="11">
        <f t="shared" si="48"/>
        <v>0</v>
      </c>
      <c r="H344" s="11">
        <f t="shared" si="49"/>
        <v>0</v>
      </c>
      <c r="I344" s="11">
        <f t="shared" si="53"/>
        <v>0</v>
      </c>
      <c r="J344" s="11">
        <f t="shared" si="50"/>
        <v>0</v>
      </c>
      <c r="K344" s="6"/>
      <c r="L344" s="6"/>
    </row>
    <row r="345" spans="2:12" ht="12.75">
      <c r="B345" s="42">
        <f t="shared" si="51"/>
        <v>330</v>
      </c>
      <c r="C345" s="10">
        <f t="shared" si="45"/>
        <v>49461</v>
      </c>
      <c r="D345" s="11">
        <f t="shared" si="52"/>
        <v>0</v>
      </c>
      <c r="E345" s="11">
        <f t="shared" si="46"/>
        <v>1276.120074555293</v>
      </c>
      <c r="F345" s="12">
        <f t="shared" si="47"/>
        <v>0</v>
      </c>
      <c r="G345" s="11">
        <f t="shared" si="48"/>
        <v>0</v>
      </c>
      <c r="H345" s="11">
        <f t="shared" si="49"/>
        <v>0</v>
      </c>
      <c r="I345" s="11">
        <f t="shared" si="53"/>
        <v>0</v>
      </c>
      <c r="J345" s="11">
        <f t="shared" si="50"/>
        <v>0</v>
      </c>
      <c r="K345" s="6"/>
      <c r="L345" s="6"/>
    </row>
    <row r="346" spans="2:12" ht="12.75">
      <c r="B346" s="42">
        <f t="shared" si="51"/>
        <v>331</v>
      </c>
      <c r="C346" s="10">
        <f t="shared" si="45"/>
        <v>49491</v>
      </c>
      <c r="D346" s="11">
        <f t="shared" si="52"/>
        <v>0</v>
      </c>
      <c r="E346" s="11">
        <f t="shared" si="46"/>
        <v>1276.120074555293</v>
      </c>
      <c r="F346" s="12">
        <f t="shared" si="47"/>
        <v>0</v>
      </c>
      <c r="G346" s="11">
        <f t="shared" si="48"/>
        <v>0</v>
      </c>
      <c r="H346" s="11">
        <f t="shared" si="49"/>
        <v>0</v>
      </c>
      <c r="I346" s="11">
        <f t="shared" si="53"/>
        <v>0</v>
      </c>
      <c r="J346" s="11">
        <f t="shared" si="50"/>
        <v>0</v>
      </c>
      <c r="K346" s="6"/>
      <c r="L346" s="6"/>
    </row>
    <row r="347" spans="2:12" ht="12.75">
      <c r="B347" s="42">
        <f t="shared" si="51"/>
        <v>332</v>
      </c>
      <c r="C347" s="10">
        <f t="shared" si="45"/>
        <v>49522</v>
      </c>
      <c r="D347" s="11">
        <f t="shared" si="52"/>
        <v>0</v>
      </c>
      <c r="E347" s="11">
        <f t="shared" si="46"/>
        <v>1276.120074555293</v>
      </c>
      <c r="F347" s="12">
        <f t="shared" si="47"/>
        <v>0</v>
      </c>
      <c r="G347" s="11">
        <f t="shared" si="48"/>
        <v>0</v>
      </c>
      <c r="H347" s="11">
        <f t="shared" si="49"/>
        <v>0</v>
      </c>
      <c r="I347" s="11">
        <f t="shared" si="53"/>
        <v>0</v>
      </c>
      <c r="J347" s="11">
        <f t="shared" si="50"/>
        <v>0</v>
      </c>
      <c r="K347" s="6"/>
      <c r="L347" s="6"/>
    </row>
    <row r="348" spans="2:12" ht="12.75">
      <c r="B348" s="42">
        <f t="shared" si="51"/>
        <v>333</v>
      </c>
      <c r="C348" s="10">
        <f t="shared" si="45"/>
        <v>49553</v>
      </c>
      <c r="D348" s="11">
        <f t="shared" si="52"/>
        <v>0</v>
      </c>
      <c r="E348" s="11">
        <f t="shared" si="46"/>
        <v>1276.120074555293</v>
      </c>
      <c r="F348" s="12">
        <f t="shared" si="47"/>
        <v>0</v>
      </c>
      <c r="G348" s="11">
        <f t="shared" si="48"/>
        <v>0</v>
      </c>
      <c r="H348" s="11">
        <f t="shared" si="49"/>
        <v>0</v>
      </c>
      <c r="I348" s="11">
        <f t="shared" si="53"/>
        <v>0</v>
      </c>
      <c r="J348" s="11">
        <f t="shared" si="50"/>
        <v>0</v>
      </c>
      <c r="K348" s="6"/>
      <c r="L348" s="6"/>
    </row>
    <row r="349" spans="2:12" ht="12.75">
      <c r="B349" s="42">
        <f t="shared" si="51"/>
        <v>334</v>
      </c>
      <c r="C349" s="10">
        <f t="shared" si="45"/>
        <v>49583</v>
      </c>
      <c r="D349" s="11">
        <f t="shared" si="52"/>
        <v>0</v>
      </c>
      <c r="E349" s="11">
        <f t="shared" si="46"/>
        <v>1276.120074555293</v>
      </c>
      <c r="F349" s="12">
        <f t="shared" si="47"/>
        <v>0</v>
      </c>
      <c r="G349" s="11">
        <f t="shared" si="48"/>
        <v>0</v>
      </c>
      <c r="H349" s="11">
        <f t="shared" si="49"/>
        <v>0</v>
      </c>
      <c r="I349" s="11">
        <f t="shared" si="53"/>
        <v>0</v>
      </c>
      <c r="J349" s="11">
        <f t="shared" si="50"/>
        <v>0</v>
      </c>
      <c r="K349" s="6"/>
      <c r="L349" s="6"/>
    </row>
    <row r="350" spans="2:12" ht="12.75">
      <c r="B350" s="42">
        <f t="shared" si="51"/>
        <v>335</v>
      </c>
      <c r="C350" s="10">
        <f t="shared" si="45"/>
        <v>49614</v>
      </c>
      <c r="D350" s="11">
        <f t="shared" si="52"/>
        <v>0</v>
      </c>
      <c r="E350" s="11">
        <f t="shared" si="46"/>
        <v>1276.120074555293</v>
      </c>
      <c r="F350" s="12">
        <f t="shared" si="47"/>
        <v>0</v>
      </c>
      <c r="G350" s="11">
        <f t="shared" si="48"/>
        <v>0</v>
      </c>
      <c r="H350" s="11">
        <f t="shared" si="49"/>
        <v>0</v>
      </c>
      <c r="I350" s="11">
        <f t="shared" si="53"/>
        <v>0</v>
      </c>
      <c r="J350" s="11">
        <f t="shared" si="50"/>
        <v>0</v>
      </c>
      <c r="K350" s="6"/>
      <c r="L350" s="6"/>
    </row>
    <row r="351" spans="2:12" ht="12.75">
      <c r="B351" s="42">
        <f t="shared" si="51"/>
        <v>336</v>
      </c>
      <c r="C351" s="10">
        <f t="shared" si="45"/>
        <v>49644</v>
      </c>
      <c r="D351" s="11">
        <f t="shared" si="52"/>
        <v>0</v>
      </c>
      <c r="E351" s="11">
        <f t="shared" si="46"/>
        <v>1276.120074555293</v>
      </c>
      <c r="F351" s="12">
        <f t="shared" si="47"/>
        <v>0</v>
      </c>
      <c r="G351" s="11">
        <f t="shared" si="48"/>
        <v>0</v>
      </c>
      <c r="H351" s="11">
        <f t="shared" si="49"/>
        <v>0</v>
      </c>
      <c r="I351" s="11">
        <f t="shared" si="53"/>
        <v>0</v>
      </c>
      <c r="J351" s="11">
        <f t="shared" si="50"/>
        <v>0</v>
      </c>
      <c r="K351" s="6"/>
      <c r="L351" s="6"/>
    </row>
    <row r="352" spans="2:12" ht="12.75">
      <c r="B352" s="42">
        <f t="shared" si="51"/>
        <v>337</v>
      </c>
      <c r="C352" s="10">
        <f t="shared" si="45"/>
        <v>49675</v>
      </c>
      <c r="D352" s="11">
        <f t="shared" si="52"/>
        <v>0</v>
      </c>
      <c r="E352" s="11">
        <f t="shared" si="46"/>
        <v>1276.120074555293</v>
      </c>
      <c r="F352" s="12">
        <f t="shared" si="47"/>
        <v>0</v>
      </c>
      <c r="G352" s="11">
        <f t="shared" si="48"/>
        <v>0</v>
      </c>
      <c r="H352" s="11">
        <f t="shared" si="49"/>
        <v>0</v>
      </c>
      <c r="I352" s="11">
        <f t="shared" si="53"/>
        <v>0</v>
      </c>
      <c r="J352" s="11">
        <f t="shared" si="50"/>
        <v>0</v>
      </c>
      <c r="K352" s="6"/>
      <c r="L352" s="6"/>
    </row>
    <row r="353" spans="2:12" ht="12.75">
      <c r="B353" s="42">
        <f t="shared" si="51"/>
        <v>338</v>
      </c>
      <c r="C353" s="10">
        <f t="shared" si="45"/>
        <v>49706</v>
      </c>
      <c r="D353" s="11">
        <f t="shared" si="52"/>
        <v>0</v>
      </c>
      <c r="E353" s="11">
        <f t="shared" si="46"/>
        <v>1276.120074555293</v>
      </c>
      <c r="F353" s="12">
        <f t="shared" si="47"/>
        <v>0</v>
      </c>
      <c r="G353" s="11">
        <f t="shared" si="48"/>
        <v>0</v>
      </c>
      <c r="H353" s="11">
        <f t="shared" si="49"/>
        <v>0</v>
      </c>
      <c r="I353" s="11">
        <f t="shared" si="53"/>
        <v>0</v>
      </c>
      <c r="J353" s="11">
        <f t="shared" si="50"/>
        <v>0</v>
      </c>
      <c r="K353" s="6"/>
      <c r="L353" s="6"/>
    </row>
    <row r="354" spans="2:12" ht="12.75">
      <c r="B354" s="42">
        <f t="shared" si="51"/>
        <v>339</v>
      </c>
      <c r="C354" s="10">
        <f t="shared" si="45"/>
        <v>49735</v>
      </c>
      <c r="D354" s="11">
        <f t="shared" si="52"/>
        <v>0</v>
      </c>
      <c r="E354" s="11">
        <f t="shared" si="46"/>
        <v>1276.120074555293</v>
      </c>
      <c r="F354" s="12">
        <f t="shared" si="47"/>
        <v>0</v>
      </c>
      <c r="G354" s="11">
        <f t="shared" si="48"/>
        <v>0</v>
      </c>
      <c r="H354" s="11">
        <f t="shared" si="49"/>
        <v>0</v>
      </c>
      <c r="I354" s="11">
        <f t="shared" si="53"/>
        <v>0</v>
      </c>
      <c r="J354" s="11">
        <f t="shared" si="50"/>
        <v>0</v>
      </c>
      <c r="K354" s="6"/>
      <c r="L354" s="6"/>
    </row>
    <row r="355" spans="2:12" ht="12.75">
      <c r="B355" s="42">
        <f t="shared" si="51"/>
        <v>340</v>
      </c>
      <c r="C355" s="10">
        <f t="shared" si="45"/>
        <v>49766</v>
      </c>
      <c r="D355" s="11">
        <f t="shared" si="52"/>
        <v>0</v>
      </c>
      <c r="E355" s="11">
        <f t="shared" si="46"/>
        <v>1276.120074555293</v>
      </c>
      <c r="F355" s="12">
        <f t="shared" si="47"/>
        <v>0</v>
      </c>
      <c r="G355" s="11">
        <f t="shared" si="48"/>
        <v>0</v>
      </c>
      <c r="H355" s="11">
        <f t="shared" si="49"/>
        <v>0</v>
      </c>
      <c r="I355" s="11">
        <f t="shared" si="53"/>
        <v>0</v>
      </c>
      <c r="J355" s="11">
        <f t="shared" si="50"/>
        <v>0</v>
      </c>
      <c r="K355" s="6"/>
      <c r="L355" s="6"/>
    </row>
    <row r="356" spans="2:12" ht="12.75">
      <c r="B356" s="42">
        <f t="shared" si="51"/>
        <v>341</v>
      </c>
      <c r="C356" s="10">
        <f t="shared" si="45"/>
        <v>49796</v>
      </c>
      <c r="D356" s="11">
        <f t="shared" si="52"/>
        <v>0</v>
      </c>
      <c r="E356" s="11">
        <f t="shared" si="46"/>
        <v>1276.120074555293</v>
      </c>
      <c r="F356" s="12">
        <f t="shared" si="47"/>
        <v>0</v>
      </c>
      <c r="G356" s="11">
        <f t="shared" si="48"/>
        <v>0</v>
      </c>
      <c r="H356" s="11">
        <f t="shared" si="49"/>
        <v>0</v>
      </c>
      <c r="I356" s="11">
        <f t="shared" si="53"/>
        <v>0</v>
      </c>
      <c r="J356" s="11">
        <f t="shared" si="50"/>
        <v>0</v>
      </c>
      <c r="K356" s="6"/>
      <c r="L356" s="6"/>
    </row>
    <row r="357" spans="2:12" ht="12.75">
      <c r="B357" s="42">
        <f t="shared" si="51"/>
        <v>342</v>
      </c>
      <c r="C357" s="10">
        <f t="shared" si="45"/>
        <v>49827</v>
      </c>
      <c r="D357" s="11">
        <f t="shared" si="52"/>
        <v>0</v>
      </c>
      <c r="E357" s="11">
        <f t="shared" si="46"/>
        <v>1276.120074555293</v>
      </c>
      <c r="F357" s="12">
        <f t="shared" si="47"/>
        <v>0</v>
      </c>
      <c r="G357" s="11">
        <f t="shared" si="48"/>
        <v>0</v>
      </c>
      <c r="H357" s="11">
        <f t="shared" si="49"/>
        <v>0</v>
      </c>
      <c r="I357" s="11">
        <f t="shared" si="53"/>
        <v>0</v>
      </c>
      <c r="J357" s="11">
        <f t="shared" si="50"/>
        <v>0</v>
      </c>
      <c r="K357" s="6"/>
      <c r="L357" s="6"/>
    </row>
    <row r="358" spans="2:12" ht="12.75">
      <c r="B358" s="42">
        <f t="shared" si="51"/>
        <v>343</v>
      </c>
      <c r="C358" s="10">
        <f t="shared" si="45"/>
        <v>49857</v>
      </c>
      <c r="D358" s="11">
        <f t="shared" si="52"/>
        <v>0</v>
      </c>
      <c r="E358" s="11">
        <f t="shared" si="46"/>
        <v>1276.120074555293</v>
      </c>
      <c r="F358" s="12">
        <f t="shared" si="47"/>
        <v>0</v>
      </c>
      <c r="G358" s="11">
        <f t="shared" si="48"/>
        <v>0</v>
      </c>
      <c r="H358" s="11">
        <f t="shared" si="49"/>
        <v>0</v>
      </c>
      <c r="I358" s="11">
        <f t="shared" si="53"/>
        <v>0</v>
      </c>
      <c r="J358" s="11">
        <f t="shared" si="50"/>
        <v>0</v>
      </c>
      <c r="K358" s="6"/>
      <c r="L358" s="6"/>
    </row>
    <row r="359" spans="2:12" ht="12.75">
      <c r="B359" s="42">
        <f t="shared" si="51"/>
        <v>344</v>
      </c>
      <c r="C359" s="10">
        <f t="shared" si="45"/>
        <v>49888</v>
      </c>
      <c r="D359" s="11">
        <f t="shared" si="52"/>
        <v>0</v>
      </c>
      <c r="E359" s="11">
        <f t="shared" si="46"/>
        <v>1276.120074555293</v>
      </c>
      <c r="F359" s="12">
        <f t="shared" si="47"/>
        <v>0</v>
      </c>
      <c r="G359" s="11">
        <f t="shared" si="48"/>
        <v>0</v>
      </c>
      <c r="H359" s="11">
        <f t="shared" si="49"/>
        <v>0</v>
      </c>
      <c r="I359" s="11">
        <f t="shared" si="53"/>
        <v>0</v>
      </c>
      <c r="J359" s="11">
        <f t="shared" si="50"/>
        <v>0</v>
      </c>
      <c r="K359" s="6"/>
      <c r="L359" s="6"/>
    </row>
    <row r="360" spans="2:12" ht="12.75">
      <c r="B360" s="42">
        <f t="shared" si="51"/>
        <v>345</v>
      </c>
      <c r="C360" s="10">
        <f t="shared" si="45"/>
        <v>49919</v>
      </c>
      <c r="D360" s="11">
        <f t="shared" si="52"/>
        <v>0</v>
      </c>
      <c r="E360" s="11">
        <f t="shared" si="46"/>
        <v>1276.120074555293</v>
      </c>
      <c r="F360" s="12">
        <f t="shared" si="47"/>
        <v>0</v>
      </c>
      <c r="G360" s="11">
        <f t="shared" si="48"/>
        <v>0</v>
      </c>
      <c r="H360" s="11">
        <f t="shared" si="49"/>
        <v>0</v>
      </c>
      <c r="I360" s="11">
        <f t="shared" si="53"/>
        <v>0</v>
      </c>
      <c r="J360" s="11">
        <f t="shared" si="50"/>
        <v>0</v>
      </c>
      <c r="K360" s="6"/>
      <c r="L360" s="6"/>
    </row>
    <row r="361" spans="2:12" ht="12.75">
      <c r="B361" s="42">
        <f t="shared" si="51"/>
        <v>346</v>
      </c>
      <c r="C361" s="10">
        <f t="shared" si="45"/>
        <v>49949</v>
      </c>
      <c r="D361" s="11">
        <f t="shared" si="52"/>
        <v>0</v>
      </c>
      <c r="E361" s="11">
        <f t="shared" si="46"/>
        <v>1276.120074555293</v>
      </c>
      <c r="F361" s="12">
        <f t="shared" si="47"/>
        <v>0</v>
      </c>
      <c r="G361" s="11">
        <f t="shared" si="48"/>
        <v>0</v>
      </c>
      <c r="H361" s="11">
        <f t="shared" si="49"/>
        <v>0</v>
      </c>
      <c r="I361" s="11">
        <f t="shared" si="53"/>
        <v>0</v>
      </c>
      <c r="J361" s="11">
        <f t="shared" si="50"/>
        <v>0</v>
      </c>
      <c r="K361" s="6"/>
      <c r="L361" s="6"/>
    </row>
    <row r="362" spans="2:12" ht="12.75">
      <c r="B362" s="42">
        <f t="shared" si="51"/>
        <v>347</v>
      </c>
      <c r="C362" s="10">
        <f t="shared" si="45"/>
        <v>49980</v>
      </c>
      <c r="D362" s="11">
        <f t="shared" si="52"/>
        <v>0</v>
      </c>
      <c r="E362" s="11">
        <f t="shared" si="46"/>
        <v>1276.120074555293</v>
      </c>
      <c r="F362" s="12">
        <f t="shared" si="47"/>
        <v>0</v>
      </c>
      <c r="G362" s="11">
        <f t="shared" si="48"/>
        <v>0</v>
      </c>
      <c r="H362" s="11">
        <f t="shared" si="49"/>
        <v>0</v>
      </c>
      <c r="I362" s="11">
        <f t="shared" si="53"/>
        <v>0</v>
      </c>
      <c r="J362" s="11">
        <f t="shared" si="50"/>
        <v>0</v>
      </c>
      <c r="K362" s="6"/>
      <c r="L362" s="6"/>
    </row>
    <row r="363" spans="2:12" ht="12.75">
      <c r="B363" s="42">
        <f t="shared" si="51"/>
        <v>348</v>
      </c>
      <c r="C363" s="10">
        <f t="shared" si="45"/>
        <v>50010</v>
      </c>
      <c r="D363" s="11">
        <f t="shared" si="52"/>
        <v>0</v>
      </c>
      <c r="E363" s="11">
        <f t="shared" si="46"/>
        <v>1276.120074555293</v>
      </c>
      <c r="F363" s="12">
        <f t="shared" si="47"/>
        <v>0</v>
      </c>
      <c r="G363" s="11">
        <f t="shared" si="48"/>
        <v>0</v>
      </c>
      <c r="H363" s="11">
        <f t="shared" si="49"/>
        <v>0</v>
      </c>
      <c r="I363" s="11">
        <f t="shared" si="53"/>
        <v>0</v>
      </c>
      <c r="J363" s="11">
        <f t="shared" si="50"/>
        <v>0</v>
      </c>
      <c r="K363" s="6"/>
      <c r="L363" s="6"/>
    </row>
    <row r="364" spans="2:12" ht="12.75">
      <c r="B364" s="42">
        <f t="shared" si="51"/>
        <v>349</v>
      </c>
      <c r="C364" s="10">
        <f t="shared" si="45"/>
        <v>50041</v>
      </c>
      <c r="D364" s="11">
        <f t="shared" si="52"/>
        <v>0</v>
      </c>
      <c r="E364" s="11">
        <f t="shared" si="46"/>
        <v>1276.120074555293</v>
      </c>
      <c r="F364" s="12">
        <f t="shared" si="47"/>
        <v>0</v>
      </c>
      <c r="G364" s="11">
        <f t="shared" si="48"/>
        <v>0</v>
      </c>
      <c r="H364" s="11">
        <f t="shared" si="49"/>
        <v>0</v>
      </c>
      <c r="I364" s="11">
        <f t="shared" si="53"/>
        <v>0</v>
      </c>
      <c r="J364" s="11">
        <f t="shared" si="50"/>
        <v>0</v>
      </c>
      <c r="K364" s="6"/>
      <c r="L364" s="6"/>
    </row>
    <row r="365" spans="2:12" ht="12.75">
      <c r="B365" s="42">
        <f t="shared" si="51"/>
        <v>350</v>
      </c>
      <c r="C365" s="10">
        <f t="shared" si="45"/>
        <v>50072</v>
      </c>
      <c r="D365" s="11">
        <f t="shared" si="52"/>
        <v>0</v>
      </c>
      <c r="E365" s="11">
        <f t="shared" si="46"/>
        <v>1276.120074555293</v>
      </c>
      <c r="F365" s="12">
        <f t="shared" si="47"/>
        <v>0</v>
      </c>
      <c r="G365" s="11">
        <f t="shared" si="48"/>
        <v>0</v>
      </c>
      <c r="H365" s="11">
        <f t="shared" si="49"/>
        <v>0</v>
      </c>
      <c r="I365" s="11">
        <f t="shared" si="53"/>
        <v>0</v>
      </c>
      <c r="J365" s="11">
        <f t="shared" si="50"/>
        <v>0</v>
      </c>
      <c r="K365" s="6"/>
      <c r="L365" s="6"/>
    </row>
    <row r="366" spans="2:12" ht="12.75">
      <c r="B366" s="42">
        <f t="shared" si="51"/>
        <v>351</v>
      </c>
      <c r="C366" s="10">
        <f t="shared" si="45"/>
        <v>50100</v>
      </c>
      <c r="D366" s="11">
        <f t="shared" si="52"/>
        <v>0</v>
      </c>
      <c r="E366" s="11">
        <f t="shared" si="46"/>
        <v>1276.120074555293</v>
      </c>
      <c r="F366" s="12">
        <f t="shared" si="47"/>
        <v>0</v>
      </c>
      <c r="G366" s="11">
        <f t="shared" si="48"/>
        <v>0</v>
      </c>
      <c r="H366" s="11">
        <f t="shared" si="49"/>
        <v>0</v>
      </c>
      <c r="I366" s="11">
        <f t="shared" si="53"/>
        <v>0</v>
      </c>
      <c r="J366" s="11">
        <f t="shared" si="50"/>
        <v>0</v>
      </c>
      <c r="K366" s="6"/>
      <c r="L366" s="6"/>
    </row>
    <row r="367" spans="2:12" ht="12.75">
      <c r="B367" s="42">
        <f t="shared" si="51"/>
        <v>352</v>
      </c>
      <c r="C367" s="10">
        <f t="shared" si="45"/>
        <v>50131</v>
      </c>
      <c r="D367" s="11">
        <f t="shared" si="52"/>
        <v>0</v>
      </c>
      <c r="E367" s="11">
        <f t="shared" si="46"/>
        <v>1276.120074555293</v>
      </c>
      <c r="F367" s="12">
        <f t="shared" si="47"/>
        <v>0</v>
      </c>
      <c r="G367" s="11">
        <f t="shared" si="48"/>
        <v>0</v>
      </c>
      <c r="H367" s="11">
        <f t="shared" si="49"/>
        <v>0</v>
      </c>
      <c r="I367" s="11">
        <f t="shared" si="53"/>
        <v>0</v>
      </c>
      <c r="J367" s="11">
        <f t="shared" si="50"/>
        <v>0</v>
      </c>
      <c r="K367" s="6"/>
      <c r="L367" s="6"/>
    </row>
    <row r="368" spans="2:12" ht="12.75">
      <c r="B368" s="42">
        <f t="shared" si="51"/>
        <v>353</v>
      </c>
      <c r="C368" s="10">
        <f t="shared" si="45"/>
        <v>50161</v>
      </c>
      <c r="D368" s="11">
        <f t="shared" si="52"/>
        <v>0</v>
      </c>
      <c r="E368" s="11">
        <f t="shared" si="46"/>
        <v>1276.120074555293</v>
      </c>
      <c r="F368" s="12">
        <f t="shared" si="47"/>
        <v>0</v>
      </c>
      <c r="G368" s="11">
        <f t="shared" si="48"/>
        <v>0</v>
      </c>
      <c r="H368" s="11">
        <f t="shared" si="49"/>
        <v>0</v>
      </c>
      <c r="I368" s="11">
        <f t="shared" si="53"/>
        <v>0</v>
      </c>
      <c r="J368" s="11">
        <f t="shared" si="50"/>
        <v>0</v>
      </c>
      <c r="K368" s="6"/>
      <c r="L368" s="6"/>
    </row>
    <row r="369" spans="2:12" ht="12.75">
      <c r="B369" s="42">
        <f t="shared" si="51"/>
        <v>354</v>
      </c>
      <c r="C369" s="10">
        <f t="shared" si="45"/>
        <v>50192</v>
      </c>
      <c r="D369" s="11">
        <f t="shared" si="52"/>
        <v>0</v>
      </c>
      <c r="E369" s="11">
        <f t="shared" si="46"/>
        <v>1276.120074555293</v>
      </c>
      <c r="F369" s="12">
        <f t="shared" si="47"/>
        <v>0</v>
      </c>
      <c r="G369" s="11">
        <f t="shared" si="48"/>
        <v>0</v>
      </c>
      <c r="H369" s="11">
        <f t="shared" si="49"/>
        <v>0</v>
      </c>
      <c r="I369" s="11">
        <f t="shared" si="53"/>
        <v>0</v>
      </c>
      <c r="J369" s="11">
        <f t="shared" si="50"/>
        <v>0</v>
      </c>
      <c r="K369" s="6"/>
      <c r="L369" s="6"/>
    </row>
    <row r="370" spans="2:12" ht="12.75">
      <c r="B370" s="42">
        <f t="shared" si="51"/>
        <v>355</v>
      </c>
      <c r="C370" s="10">
        <f t="shared" si="45"/>
        <v>50222</v>
      </c>
      <c r="D370" s="11">
        <f t="shared" si="52"/>
        <v>0</v>
      </c>
      <c r="E370" s="11">
        <f t="shared" si="46"/>
        <v>1276.120074555293</v>
      </c>
      <c r="F370" s="12">
        <f t="shared" si="47"/>
        <v>0</v>
      </c>
      <c r="G370" s="11">
        <f t="shared" si="48"/>
        <v>0</v>
      </c>
      <c r="H370" s="11">
        <f t="shared" si="49"/>
        <v>0</v>
      </c>
      <c r="I370" s="11">
        <f t="shared" si="53"/>
        <v>0</v>
      </c>
      <c r="J370" s="11">
        <f t="shared" si="50"/>
        <v>0</v>
      </c>
      <c r="K370" s="6"/>
      <c r="L370" s="6"/>
    </row>
    <row r="371" spans="2:12" ht="12.75">
      <c r="B371" s="42">
        <f t="shared" si="51"/>
        <v>356</v>
      </c>
      <c r="C371" s="10">
        <f t="shared" si="45"/>
        <v>50253</v>
      </c>
      <c r="D371" s="11">
        <f t="shared" si="52"/>
        <v>0</v>
      </c>
      <c r="E371" s="11">
        <f t="shared" si="46"/>
        <v>1276.120074555293</v>
      </c>
      <c r="F371" s="12">
        <f t="shared" si="47"/>
        <v>0</v>
      </c>
      <c r="G371" s="11">
        <f t="shared" si="48"/>
        <v>0</v>
      </c>
      <c r="H371" s="11">
        <f t="shared" si="49"/>
        <v>0</v>
      </c>
      <c r="I371" s="11">
        <f t="shared" si="53"/>
        <v>0</v>
      </c>
      <c r="J371" s="11">
        <f t="shared" si="50"/>
        <v>0</v>
      </c>
      <c r="K371" s="6"/>
      <c r="L371" s="6"/>
    </row>
    <row r="372" spans="2:12" ht="12.75">
      <c r="B372" s="42">
        <f t="shared" si="51"/>
        <v>357</v>
      </c>
      <c r="C372" s="10">
        <f t="shared" si="45"/>
        <v>50284</v>
      </c>
      <c r="D372" s="11">
        <f t="shared" si="52"/>
        <v>0</v>
      </c>
      <c r="E372" s="11">
        <f t="shared" si="46"/>
        <v>1276.120074555293</v>
      </c>
      <c r="F372" s="12">
        <f t="shared" si="47"/>
        <v>0</v>
      </c>
      <c r="G372" s="11">
        <f t="shared" si="48"/>
        <v>0</v>
      </c>
      <c r="H372" s="11">
        <f t="shared" si="49"/>
        <v>0</v>
      </c>
      <c r="I372" s="11">
        <f t="shared" si="53"/>
        <v>0</v>
      </c>
      <c r="J372" s="11">
        <f t="shared" si="50"/>
        <v>0</v>
      </c>
      <c r="K372" s="6"/>
      <c r="L372" s="6"/>
    </row>
    <row r="373" spans="2:12" ht="12.75">
      <c r="B373" s="42">
        <f t="shared" si="51"/>
        <v>358</v>
      </c>
      <c r="C373" s="10">
        <f t="shared" si="45"/>
        <v>50314</v>
      </c>
      <c r="D373" s="11">
        <f t="shared" si="52"/>
        <v>0</v>
      </c>
      <c r="E373" s="11">
        <f t="shared" si="46"/>
        <v>1276.120074555293</v>
      </c>
      <c r="F373" s="12">
        <f t="shared" si="47"/>
        <v>0</v>
      </c>
      <c r="G373" s="11">
        <f t="shared" si="48"/>
        <v>0</v>
      </c>
      <c r="H373" s="11">
        <f t="shared" si="49"/>
        <v>0</v>
      </c>
      <c r="I373" s="11">
        <f t="shared" si="53"/>
        <v>0</v>
      </c>
      <c r="J373" s="11">
        <f t="shared" si="50"/>
        <v>0</v>
      </c>
      <c r="K373" s="6"/>
      <c r="L373" s="6"/>
    </row>
    <row r="374" spans="2:12" ht="12.75">
      <c r="B374" s="42">
        <f t="shared" si="51"/>
        <v>359</v>
      </c>
      <c r="C374" s="10">
        <f t="shared" si="45"/>
        <v>50345</v>
      </c>
      <c r="D374" s="11">
        <f t="shared" si="52"/>
        <v>0</v>
      </c>
      <c r="E374" s="11">
        <f t="shared" si="46"/>
        <v>1276.120074555293</v>
      </c>
      <c r="F374" s="12">
        <f t="shared" si="47"/>
        <v>0</v>
      </c>
      <c r="G374" s="11">
        <f t="shared" si="48"/>
        <v>0</v>
      </c>
      <c r="H374" s="11">
        <f t="shared" si="49"/>
        <v>0</v>
      </c>
      <c r="I374" s="11">
        <f t="shared" si="53"/>
        <v>0</v>
      </c>
      <c r="J374" s="11">
        <f t="shared" si="50"/>
        <v>0</v>
      </c>
      <c r="K374" s="6"/>
      <c r="L374" s="6"/>
    </row>
    <row r="375" spans="2:12" ht="12.75">
      <c r="B375" s="42">
        <f t="shared" si="51"/>
        <v>360</v>
      </c>
      <c r="C375" s="10">
        <f t="shared" si="45"/>
        <v>50375</v>
      </c>
      <c r="D375" s="11">
        <f t="shared" si="52"/>
        <v>0</v>
      </c>
      <c r="E375" s="11">
        <f t="shared" si="46"/>
        <v>1276.120074555293</v>
      </c>
      <c r="F375" s="12">
        <f t="shared" si="47"/>
        <v>0</v>
      </c>
      <c r="G375" s="11">
        <f t="shared" si="48"/>
        <v>0</v>
      </c>
      <c r="H375" s="11">
        <f t="shared" si="49"/>
        <v>0</v>
      </c>
      <c r="I375" s="11">
        <f t="shared" si="53"/>
        <v>0</v>
      </c>
      <c r="J375" s="11">
        <f t="shared" si="50"/>
        <v>0</v>
      </c>
      <c r="K375" s="6"/>
      <c r="L375" s="6"/>
    </row>
    <row r="376" spans="2:11" ht="12.75">
      <c r="B376" s="43"/>
      <c r="C376" s="8"/>
      <c r="D376" s="8"/>
      <c r="E376" s="8"/>
      <c r="F376" s="8"/>
      <c r="G376" s="8"/>
      <c r="H376" s="8"/>
      <c r="I376" s="8"/>
      <c r="J376" s="8"/>
      <c r="K376" s="9"/>
    </row>
    <row r="377" ht="12.75">
      <c r="K377" s="9"/>
    </row>
    <row r="378" ht="12.75">
      <c r="K378" s="9"/>
    </row>
    <row r="379" ht="12.75">
      <c r="K379" s="9"/>
    </row>
    <row r="380" ht="12.75">
      <c r="K380" s="9"/>
    </row>
    <row r="381" ht="12.75">
      <c r="K381" s="9"/>
    </row>
    <row r="382" ht="12.75">
      <c r="K382" s="9"/>
    </row>
    <row r="383" ht="12.75">
      <c r="K383" s="9"/>
    </row>
    <row r="384" ht="12.75">
      <c r="K384" s="9"/>
    </row>
    <row r="385" ht="12.75">
      <c r="K385" s="9"/>
    </row>
    <row r="386" ht="12.75">
      <c r="K386" s="9"/>
    </row>
    <row r="387" ht="12.75">
      <c r="K387" s="9"/>
    </row>
    <row r="388" ht="12.75">
      <c r="K388" s="9"/>
    </row>
    <row r="389" ht="12.75">
      <c r="K389" s="9"/>
    </row>
    <row r="390" ht="12.75">
      <c r="K390" s="9"/>
    </row>
    <row r="391" ht="12.75">
      <c r="K391" s="9"/>
    </row>
    <row r="392" ht="12.75">
      <c r="K392" s="9"/>
    </row>
    <row r="393" ht="12.75">
      <c r="K393" s="9"/>
    </row>
    <row r="394" ht="12.75">
      <c r="K394" s="9"/>
    </row>
    <row r="395" ht="12.75">
      <c r="K395" s="9"/>
    </row>
    <row r="396" ht="12.75">
      <c r="K396" s="9"/>
    </row>
    <row r="397" ht="12.75">
      <c r="K397" s="9"/>
    </row>
    <row r="398" ht="12.75">
      <c r="K398" s="9"/>
    </row>
    <row r="399" ht="12.75">
      <c r="K399" s="9"/>
    </row>
    <row r="400" ht="12.75">
      <c r="K400" s="9"/>
    </row>
  </sheetData>
  <sheetProtection selectLockedCells="1"/>
  <mergeCells count="3">
    <mergeCell ref="C4:E4"/>
    <mergeCell ref="G4:I4"/>
    <mergeCell ref="B1:J2"/>
  </mergeCells>
  <conditionalFormatting sqref="B16:E375">
    <cfRule type="expression" priority="1" dxfId="1" stopIfTrue="1">
      <formula>IF(ROW(B16)&gt;Last_Row,TRUE,FALSE)</formula>
    </cfRule>
    <cfRule type="expression" priority="2" dxfId="8" stopIfTrue="1">
      <formula>IF(ROW(B16)=Last_Row,TRUE,FALSE)</formula>
    </cfRule>
    <cfRule type="expression" priority="3" dxfId="2" stopIfTrue="1">
      <formula>IF(ROW(B16)&lt;Last_Row,TRUE,FALSE)</formula>
    </cfRule>
  </conditionalFormatting>
  <conditionalFormatting sqref="G16:J375">
    <cfRule type="expression" priority="4" dxfId="1" stopIfTrue="1">
      <formula>IF(ROW(G16)&gt;Last_Row,TRUE,FALSE)</formula>
    </cfRule>
    <cfRule type="expression" priority="5" dxfId="8" stopIfTrue="1">
      <formula>IF(ROW(G16)=Last_Row,TRUE,FALSE)</formula>
    </cfRule>
    <cfRule type="expression" priority="6" dxfId="2" stopIfTrue="1">
      <formula>IF(ROW(G16)&lt;=Last_Row,TRUE,FALSE)</formula>
    </cfRule>
  </conditionalFormatting>
  <conditionalFormatting sqref="F16:F375">
    <cfRule type="expression" priority="7" dxfId="1" stopIfTrue="1">
      <formula>IF(ROW(F16)&gt;Last_Row,TRUE,FALSE)</formula>
    </cfRule>
    <cfRule type="expression" priority="8" dxfId="9" stopIfTrue="1">
      <formula>IF(ROW(F16)=Last_Row,TRUE,FALSE)</formula>
    </cfRule>
  </conditionalFormatting>
  <dataValidations count="2">
    <dataValidation type="whole" allowBlank="1" showInputMessage="1" showErrorMessage="1" errorTitle="Années" error="Entrez un nombre entier d'années compris entre 1 et 30." sqref="E7">
      <formula1>1</formula1>
      <formula2>30</formula2>
    </dataValidation>
    <dataValidation type="date" operator="greaterThanOrEqual" allowBlank="1" showInputMessage="1" showErrorMessage="1" errorTitle="Date" error="Entrez une date valide ultérieure ou égale au 1er janvier 1900." sqref="E9 E8">
      <formula1>1</formula1>
    </dataValidation>
  </dataValidations>
  <printOptions horizontalCentered="1"/>
  <pageMargins left="0.3937007874015748" right="0.31496062992125984" top="0.3937007874015748" bottom="0.11811023622047245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cp:lastPrinted>2007-02-07T11:10:59Z</cp:lastPrinted>
  <dcterms:created xsi:type="dcterms:W3CDTF">2000-08-25T00:46:01Z</dcterms:created>
  <dcterms:modified xsi:type="dcterms:W3CDTF">2021-04-17T08:06:15Z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1036</vt:i4>
  </property>
</Properties>
</file>