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<sst xmlns="http://schemas.openxmlformats.org/spreadsheetml/2006/main" count="25" uniqueCount="22">
  <si>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Années</t>
  </si>
  <si>
    <t>Annuités</t>
  </si>
  <si>
    <t>VNC fin d'exercice</t>
  </si>
  <si>
    <t>VB</t>
  </si>
  <si>
    <t>Durée</t>
  </si>
  <si>
    <t>Date MES</t>
  </si>
  <si>
    <t>Taux linéaire</t>
  </si>
  <si>
    <t>date MES</t>
  </si>
  <si>
    <t>VNC</t>
  </si>
  <si>
    <t>Mois fin d'exercice</t>
  </si>
  <si>
    <t>Méthode 1 : une immobilisation à la fois</t>
  </si>
  <si>
    <t>Méthode 2 : plusieurs immobilisations</t>
  </si>
  <si>
    <t>Exercice en-cours</t>
  </si>
  <si>
    <t>Cumul amortissements</t>
  </si>
  <si>
    <t>Désignation</t>
  </si>
  <si>
    <t>Immo 1</t>
  </si>
  <si>
    <t>Immo 2</t>
  </si>
  <si>
    <t>Immo 3</t>
  </si>
  <si>
    <t>Immo 4</t>
  </si>
  <si>
    <t>Immo 5</t>
  </si>
  <si>
    <t>Immo 6</t>
  </si>
  <si>
    <t>AMORTISSEMENTS LINEAIRES (en masse)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</si>
</sst>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00\ _€_-;\-* #,##0.0000\ _€_-;_-* &quot;-&quot;??\ _€_-;_-@_-"/>
    <numFmt numFmtId="168" formatCode="_-* #,##0\ _€_-;\-* #,##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5" applyAlignment="1" applyProtection="1">
      <alignment/>
      <protection locked="0"/>
    </xf>
    <xf numFmtId="0" fontId="31" fillId="0" borderId="10" xfId="45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40" fillId="0" borderId="11" xfId="0" applyFont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9" fontId="22" fillId="0" borderId="11" xfId="51" applyFont="1" applyBorder="1" applyAlignment="1" applyProtection="1">
      <alignment horizontal="center" vertical="center" wrapText="1"/>
      <protection locked="0"/>
    </xf>
    <xf numFmtId="43" fontId="22" fillId="0" borderId="11" xfId="46" applyFont="1" applyBorder="1" applyAlignment="1" applyProtection="1">
      <alignment horizontal="center" vertical="center" wrapText="1"/>
      <protection locked="0"/>
    </xf>
    <xf numFmtId="43" fontId="22" fillId="0" borderId="11" xfId="46" applyFont="1" applyBorder="1" applyAlignment="1" applyProtection="1">
      <alignment horizontal="center" vertical="center" wrapText="1"/>
      <protection locked="0"/>
    </xf>
    <xf numFmtId="43" fontId="22" fillId="0" borderId="11" xfId="46" applyFont="1" applyBorder="1" applyAlignment="1" applyProtection="1">
      <alignment/>
      <protection locked="0"/>
    </xf>
    <xf numFmtId="14" fontId="22" fillId="0" borderId="11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43" fontId="22" fillId="0" borderId="11" xfId="46" applyFont="1" applyBorder="1" applyAlignment="1" applyProtection="1">
      <alignment/>
      <protection locked="0"/>
    </xf>
    <xf numFmtId="43" fontId="0" fillId="0" borderId="0" xfId="46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43" fillId="0" borderId="0" xfId="0" applyFont="1" applyAlignment="1">
      <alignment/>
    </xf>
    <xf numFmtId="0" fontId="31" fillId="0" borderId="0" xfId="45" applyAlignment="1">
      <alignment/>
    </xf>
    <xf numFmtId="43" fontId="22" fillId="0" borderId="11" xfId="46" applyFont="1" applyBorder="1" applyAlignment="1" applyProtection="1">
      <alignment horizontal="left" indent="1"/>
      <protection locked="0"/>
    </xf>
    <xf numFmtId="43" fontId="0" fillId="0" borderId="0" xfId="0" applyNumberFormat="1" applyAlignment="1" applyProtection="1">
      <alignment/>
      <protection locked="0"/>
    </xf>
    <xf numFmtId="43" fontId="22" fillId="0" borderId="11" xfId="46" applyFont="1" applyFill="1" applyBorder="1" applyAlignment="1" applyProtection="1">
      <alignment horizontal="center" vertical="center" wrapText="1"/>
      <protection locked="0"/>
    </xf>
    <xf numFmtId="43" fontId="0" fillId="25" borderId="11" xfId="46" applyFill="1" applyBorder="1" applyAlignment="1" applyProtection="1">
      <alignment/>
      <protection locked="0"/>
    </xf>
    <xf numFmtId="168" fontId="0" fillId="25" borderId="11" xfId="46" applyNumberFormat="1" applyFill="1" applyBorder="1" applyAlignment="1" applyProtection="1">
      <alignment/>
      <protection locked="0"/>
    </xf>
    <xf numFmtId="14" fontId="0" fillId="25" borderId="11" xfId="0" applyNumberFormat="1" applyFill="1" applyBorder="1" applyAlignment="1" applyProtection="1">
      <alignment horizontal="center"/>
      <protection locked="0"/>
    </xf>
    <xf numFmtId="168" fontId="0" fillId="25" borderId="11" xfId="46" applyNumberFormat="1" applyFont="1" applyFill="1" applyBorder="1" applyAlignment="1" applyProtection="1">
      <alignment/>
      <protection locked="0"/>
    </xf>
    <xf numFmtId="0" fontId="44" fillId="25" borderId="11" xfId="0" applyFont="1" applyFill="1" applyBorder="1" applyAlignment="1" applyProtection="1">
      <alignment horizontal="center" vertical="center" wrapText="1"/>
      <protection locked="0"/>
    </xf>
    <xf numFmtId="0" fontId="20" fillId="33" borderId="11" xfId="0" applyFont="1" applyFill="1" applyBorder="1" applyAlignment="1" applyProtection="1">
      <alignment horizontal="center" vertical="center" wrapText="1"/>
      <protection locked="0"/>
    </xf>
    <xf numFmtId="167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L28"/>
  <sheetViews>
    <sheetView showGridLines="0" tabSelected="1" zoomScalePageLayoutView="0" workbookViewId="0" topLeftCell="A4">
      <selection activeCell="A1" sqref="A1:L25"/>
    </sheetView>
  </sheetViews>
  <sheetFormatPr defaultColWidth="11.421875" defaultRowHeight="15"/>
  <cols>
    <col min="1" max="1" width="2.8515625" style="1" customWidth="1"/>
    <col min="2" max="2" width="18.140625" style="1" customWidth="1"/>
    <col min="3" max="3" width="12.421875" style="1" bestFit="1" customWidth="1"/>
    <col min="4" max="4" width="15.140625" style="1" bestFit="1" customWidth="1"/>
    <col min="5" max="5" width="12.140625" style="1" customWidth="1"/>
    <col min="6" max="6" width="11.421875" style="1" customWidth="1"/>
    <col min="7" max="7" width="18.00390625" style="1" bestFit="1" customWidth="1"/>
    <col min="8" max="12" width="14.28125" style="1" customWidth="1"/>
    <col min="13" max="13" width="2.8515625" style="1" customWidth="1"/>
    <col min="14" max="16384" width="11.421875" style="1" customWidth="1"/>
  </cols>
  <sheetData>
    <row r="2" spans="2:4" ht="22.5" customHeight="1">
      <c r="B2" s="19" t="s">
        <v>21</v>
      </c>
      <c r="D2" s="2"/>
    </row>
    <row r="3" ht="15">
      <c r="B3" s="20"/>
    </row>
    <row r="4" spans="2:12" ht="15"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6" spans="2:11" ht="15">
      <c r="B6" s="5" t="s">
        <v>10</v>
      </c>
      <c r="G6" s="5" t="s">
        <v>11</v>
      </c>
      <c r="K6" s="6"/>
    </row>
    <row r="7" ht="15">
      <c r="K7" s="6"/>
    </row>
    <row r="8" spans="2:11" ht="15">
      <c r="B8" s="7" t="s">
        <v>3</v>
      </c>
      <c r="C8" s="24">
        <v>5000</v>
      </c>
      <c r="G8" s="7" t="s">
        <v>9</v>
      </c>
      <c r="H8" s="25">
        <v>12</v>
      </c>
      <c r="K8" s="6"/>
    </row>
    <row r="9" spans="2:11" ht="15">
      <c r="B9" s="7" t="s">
        <v>4</v>
      </c>
      <c r="C9" s="25">
        <v>5</v>
      </c>
      <c r="G9" s="7" t="s">
        <v>12</v>
      </c>
      <c r="H9" s="27">
        <v>2022</v>
      </c>
      <c r="K9" s="6"/>
    </row>
    <row r="10" spans="2:11" ht="15">
      <c r="B10" s="7" t="s">
        <v>5</v>
      </c>
      <c r="C10" s="26">
        <v>42740</v>
      </c>
      <c r="K10" s="6"/>
    </row>
    <row r="11" spans="2:7" ht="15">
      <c r="B11" s="7" t="s">
        <v>9</v>
      </c>
      <c r="C11" s="25">
        <v>12</v>
      </c>
      <c r="G11" s="18"/>
    </row>
    <row r="12" ht="15">
      <c r="D12" s="8"/>
    </row>
    <row r="13" spans="2:12" ht="30">
      <c r="B13" s="29" t="s">
        <v>0</v>
      </c>
      <c r="C13" s="29" t="s">
        <v>6</v>
      </c>
      <c r="D13" s="29" t="s">
        <v>1</v>
      </c>
      <c r="E13" s="29" t="s">
        <v>2</v>
      </c>
      <c r="G13" s="28" t="s">
        <v>14</v>
      </c>
      <c r="H13" s="28" t="s">
        <v>3</v>
      </c>
      <c r="I13" s="28" t="s">
        <v>7</v>
      </c>
      <c r="J13" s="28" t="s">
        <v>4</v>
      </c>
      <c r="K13" s="30" t="s">
        <v>13</v>
      </c>
      <c r="L13" s="31" t="s">
        <v>8</v>
      </c>
    </row>
    <row r="14" spans="2:12" ht="15">
      <c r="B14" s="9">
        <f>IF(B13="Années",IF($C$11&lt;MONTH($C$10),YEAR($C$10)+1,YEAR($C$10)),IF(SUM($D13:$D$14)=$C$8,"",IF($B13&lt;($B$14+$C$9),$B13+1,"")))</f>
        <v>2017</v>
      </c>
      <c r="C14" s="10">
        <f>IF($B14="","",1/$C$9)</f>
        <v>0.2</v>
      </c>
      <c r="D14" s="12">
        <f>IF($B14="","",IF($B13="Années",$C$8*$C14*DAYS360($C$10,DATE($B$14,$C$11+1,1),TRUE)/360,IF($C$8-SUM($D$13:$D13)&lt;=$D13,$C$8-SUM($D$13:$D13),$C$8*$C14)))</f>
        <v>988.8888888888889</v>
      </c>
      <c r="E14" s="12">
        <f>IF($B14="","",IF(AND(YEAR($C$10)+1=$B14,$C$11&lt;&gt;12)=TRUE,$C$8,IF(SUM($D$14:$D14)=$C$8,0,IF($B14=YEAR($C$10),$C$8,$E13)-D14)))</f>
        <v>4011.1111111111113</v>
      </c>
      <c r="F14" s="18"/>
      <c r="G14" s="21" t="s">
        <v>15</v>
      </c>
      <c r="H14" s="13">
        <v>5000</v>
      </c>
      <c r="I14" s="14">
        <v>44566</v>
      </c>
      <c r="J14" s="15">
        <v>5</v>
      </c>
      <c r="K14" s="11">
        <f aca="true" t="shared" si="0" ref="K14:K19">amort($H14,$J14,$I14,$H$8,$H$9)</f>
        <v>988.8888888888891</v>
      </c>
      <c r="L14" s="16">
        <f aca="true" t="shared" si="1" ref="L14:L19">H14-K14</f>
        <v>4011.111111111111</v>
      </c>
    </row>
    <row r="15" spans="2:12" ht="15">
      <c r="B15" s="9">
        <f>IF(B14="Années",IF($C$11&lt;MONTH($C$10),YEAR($C$10)+1,YEAR($C$10)),IF(SUM($D14:$D$14)=$C$8,"",IF($B14&lt;($B$14+$C$9),$B14+1,"")))</f>
        <v>2018</v>
      </c>
      <c r="C15" s="10">
        <f aca="true" t="shared" si="2" ref="C15:C25">IF($B15="","",1/$C$9)</f>
        <v>0.2</v>
      </c>
      <c r="D15" s="12">
        <f>IF($B15="","",IF($B14="Années",$C$8*$C15*DAYS360($C$10,DATE($B$14,$C$11+1,1),TRUE)/360,IF($C$8-SUM($D$13:$D14)&lt;=$D14,$C$8-SUM($D$13:$D14),$C$8*$C15)))</f>
        <v>1000</v>
      </c>
      <c r="E15" s="12">
        <f>IF($B15="","",IF(AND(YEAR($C$10)+1=$B15,$C$11&lt;&gt;12)=TRUE,$C$8,IF(SUM($D$14:$D15)=$C$8,0,IF($B15=YEAR($C$10),$C$8,$E14)-D15)))</f>
        <v>3011.1111111111113</v>
      </c>
      <c r="G15" s="21" t="s">
        <v>16</v>
      </c>
      <c r="H15" s="13">
        <v>5000</v>
      </c>
      <c r="I15" s="14">
        <v>44201</v>
      </c>
      <c r="J15" s="15">
        <v>5</v>
      </c>
      <c r="K15" s="12">
        <f t="shared" si="0"/>
        <v>1988.8888888888891</v>
      </c>
      <c r="L15" s="16">
        <f t="shared" si="1"/>
        <v>3011.111111111111</v>
      </c>
    </row>
    <row r="16" spans="2:12" ht="15">
      <c r="B16" s="9">
        <f>IF(B15="Années",IF($C$11&lt;MONTH($C$10),YEAR($C$10)+1,YEAR($C$10)),IF(SUM($D$14:$D15)=$C$8,"",IF($B15&lt;($B$14+$C$9),$B15+1,"")))</f>
        <v>2019</v>
      </c>
      <c r="C16" s="10">
        <f t="shared" si="2"/>
        <v>0.2</v>
      </c>
      <c r="D16" s="12">
        <f>IF($B16="","",IF($B15="Années",$C$8*$C16*DAYS360($C$10,DATE($B$14,$C$11+1,1),TRUE)/360,IF($C$8-SUM($D$13:$D15)&lt;=$D15,$C$8-SUM($D$13:$D15),$C$8*$C16)))</f>
        <v>1000</v>
      </c>
      <c r="E16" s="12">
        <f>IF($B16="","",IF(AND(YEAR($C$10)+1=$B16,$C$11&lt;&gt;12)=TRUE,$C$8,IF(SUM($D$14:$D16)=$C$8,0,IF($B16=YEAR($C$10),$C$8,$E15)-D16)))</f>
        <v>2011.1111111111113</v>
      </c>
      <c r="G16" s="21" t="s">
        <v>17</v>
      </c>
      <c r="H16" s="13">
        <v>5000</v>
      </c>
      <c r="I16" s="14">
        <v>43835</v>
      </c>
      <c r="J16" s="15">
        <v>5</v>
      </c>
      <c r="K16" s="12">
        <f t="shared" si="0"/>
        <v>2988.888888888889</v>
      </c>
      <c r="L16" s="16">
        <f>H16-K16</f>
        <v>2011.1111111111109</v>
      </c>
    </row>
    <row r="17" spans="2:12" ht="15">
      <c r="B17" s="9">
        <f>IF(B16="Années",IF($C$11&lt;MONTH($C$10),YEAR($C$10)+1,YEAR($C$10)),IF(SUM($D$14:$D16)=$C$8,"",IF($B16&lt;($B$14+$C$9),$B16+1,"")))</f>
        <v>2020</v>
      </c>
      <c r="C17" s="10">
        <f t="shared" si="2"/>
        <v>0.2</v>
      </c>
      <c r="D17" s="12">
        <f>IF($B17="","",IF($B16="Années",$C$8*$C17*DAYS360($C$10,DATE($B$14,$C$11+1,1),TRUE)/360,IF($C$8-SUM($D$13:$D16)&lt;=$D16,$C$8-SUM($D$13:$D16),$C$8*$C17)))</f>
        <v>1000</v>
      </c>
      <c r="E17" s="12">
        <f>IF($B17="","",IF(AND(YEAR($C$10)+1=$B17,$C$11&lt;&gt;12)=TRUE,$C$8,IF(SUM($D$14:$D17)=$C$8,0,IF($B17=YEAR($C$10),$C$8,$E16)-D17)))</f>
        <v>1011.1111111111113</v>
      </c>
      <c r="G17" s="21" t="s">
        <v>18</v>
      </c>
      <c r="H17" s="13">
        <v>5000</v>
      </c>
      <c r="I17" s="14">
        <v>43470</v>
      </c>
      <c r="J17" s="15">
        <v>5</v>
      </c>
      <c r="K17" s="12">
        <f t="shared" si="0"/>
        <v>3988.8888888888896</v>
      </c>
      <c r="L17" s="16">
        <f t="shared" si="1"/>
        <v>1011.1111111111104</v>
      </c>
    </row>
    <row r="18" spans="2:12" ht="15">
      <c r="B18" s="9">
        <f>IF(B17="Années",IF($C$11&lt;MONTH($C$10),YEAR($C$10)+1,YEAR($C$10)),IF(SUM($D$14:$D17)=$C$8,"",IF($B17&lt;($B$14+$C$9),$B17+1,"")))</f>
        <v>2021</v>
      </c>
      <c r="C18" s="10">
        <f t="shared" si="2"/>
        <v>0.2</v>
      </c>
      <c r="D18" s="12">
        <f>IF($B18="","",IF($B17="Années",$C$8*$C18*DAYS360($C$10,DATE($B$14,$C$11+1,1),TRUE)/360,IF($C$8-SUM($D$13:$D17)&lt;=$D17,$C$8-SUM($D$13:$D17),$C$8*$C18)))</f>
        <v>1000</v>
      </c>
      <c r="E18" s="12">
        <f>IF($B18="","",IF(AND(YEAR($C$10)+1=$B18,$C$11&lt;&gt;12)=TRUE,$C$8,IF(SUM($D$14:$D18)=$C$8,0,IF($B18=YEAR($C$10),$C$8,$E17)-D18)))</f>
        <v>11.111111111111313</v>
      </c>
      <c r="G18" s="21" t="s">
        <v>19</v>
      </c>
      <c r="H18" s="13">
        <v>5000</v>
      </c>
      <c r="I18" s="14">
        <v>43105</v>
      </c>
      <c r="J18" s="15">
        <v>5</v>
      </c>
      <c r="K18" s="12">
        <f t="shared" si="0"/>
        <v>4988.8888888888905</v>
      </c>
      <c r="L18" s="16">
        <f>H18-K18</f>
        <v>11.111111111109494</v>
      </c>
    </row>
    <row r="19" spans="2:12" ht="15">
      <c r="B19" s="9">
        <f>IF(B18="Années",IF($C$11&lt;MONTH($C$10),YEAR($C$10)+1,YEAR($C$10)),IF(SUM($D$14:$D18)=$C$8,"",IF($B18&lt;($B$14+$C$9),$B18+1,"")))</f>
        <v>2022</v>
      </c>
      <c r="C19" s="10">
        <f t="shared" si="2"/>
        <v>0.2</v>
      </c>
      <c r="D19" s="12">
        <f>IF($B19="","",IF($B18="Années",$C$8*$C19*DAYS360($C$10,DATE($B$14,$C$11+1,1),TRUE)/360,IF($C$8-SUM($D$13:$D18)&lt;=$D18,$C$8-SUM($D$13:$D18),$C$8*$C19)))</f>
        <v>11.111111111111313</v>
      </c>
      <c r="E19" s="12">
        <f>IF($B19="","",IF(AND(YEAR($C$10)+1=$B19,$C$11&lt;&gt;12)=TRUE,$C$8,IF(SUM($D$14:$D19)=$C$8,0,IF($B19=YEAR($C$10),$C$8,$E18)-D19)))</f>
        <v>0</v>
      </c>
      <c r="G19" s="21" t="s">
        <v>20</v>
      </c>
      <c r="H19" s="16">
        <v>5000</v>
      </c>
      <c r="I19" s="14">
        <v>42740</v>
      </c>
      <c r="J19" s="15">
        <v>5</v>
      </c>
      <c r="K19" s="23">
        <f t="shared" si="0"/>
        <v>5000</v>
      </c>
      <c r="L19" s="16">
        <f t="shared" si="1"/>
        <v>0</v>
      </c>
    </row>
    <row r="20" spans="2:12" ht="15">
      <c r="B20" s="9">
        <f>IF(B19="Années",IF($C$11&lt;MONTH($C$10),YEAR($C$10)+1,YEAR($C$10)),IF(SUM($D$14:$D19)=$C$8,"",IF($B19&lt;($B$14+$C$9),$B19+1,"")))</f>
      </c>
      <c r="C20" s="10">
        <f t="shared" si="2"/>
      </c>
      <c r="D20" s="12">
        <f>IF($B20="","",IF($B19="Années",$C$8*$C20*DAYS360($C$10,DATE($B$14,$C$11+1,1),TRUE)/360,IF($C$8-SUM($D$13:$D19)&lt;=$D19,$C$8-SUM($D$13:$D19),$C$8*$C20)))</f>
      </c>
      <c r="E20" s="12">
        <f>IF($B20="","",IF(AND(YEAR($C$10)+1=$B20,$C$11&lt;&gt;12)=TRUE,$C$8,IF(SUM($D$14:$D20)=$C$8,0,IF($B20=YEAR($C$10),$C$8,$E19)-D20)))</f>
      </c>
      <c r="G20" s="21"/>
      <c r="H20" s="16"/>
      <c r="I20" s="14"/>
      <c r="J20" s="15"/>
      <c r="K20" s="12"/>
      <c r="L20" s="16"/>
    </row>
    <row r="21" spans="2:12" ht="15">
      <c r="B21" s="9">
        <f>IF(B20="Années",IF($C$11&lt;MONTH($C$10),YEAR($C$10)+1,YEAR($C$10)),IF(SUM($D$14:$D20)=$C$8,"",IF($B20&lt;($B$14+$C$9),$B20+1,"")))</f>
      </c>
      <c r="C21" s="10">
        <f t="shared" si="2"/>
      </c>
      <c r="D21" s="12">
        <f>IF($B21="","",IF($B20="Années",$C$8*$C21*DAYS360($C$10,DATE($B$14,$C$11+1,1),TRUE)/360,IF($C$8-SUM($D$13:$D20)&lt;=$D20,$C$8-SUM($D$13:$D20),$C$8*$C21)))</f>
      </c>
      <c r="E21" s="12">
        <f>IF($B21="","",IF(AND(YEAR($C$10)+1=$B21,$C$11&lt;&gt;12)=TRUE,$C$8,IF(SUM($D$14:$D21)=$C$8,0,IF($B21=YEAR($C$10),$C$8,$E20)-D21)))</f>
      </c>
      <c r="F21" s="18"/>
      <c r="G21" s="21"/>
      <c r="H21" s="16"/>
      <c r="I21" s="14"/>
      <c r="J21" s="15"/>
      <c r="K21" s="12"/>
      <c r="L21" s="16"/>
    </row>
    <row r="22" spans="2:12" ht="15">
      <c r="B22" s="9">
        <f>IF(B21="Années",IF($C$11&lt;MONTH($C$10),YEAR($C$10)+1,YEAR($C$10)),IF(SUM($D$14:$D21)=$C$8,"",IF($B21&lt;($B$14+$C$9),$B21+1,"")))</f>
      </c>
      <c r="C22" s="10">
        <f t="shared" si="2"/>
      </c>
      <c r="D22" s="12">
        <f>IF($B22="","",IF($B21="Années",$C$8*$C22*DAYS360($C$10,DATE($B$14,$C$11+1,1),TRUE)/360,IF($C$8-SUM($D$13:$D21)&lt;=$D21,$C$8-SUM($D$13:$D21),$C$8*$C22)))</f>
      </c>
      <c r="E22" s="12">
        <f>IF($B22="","",IF(AND(YEAR($C$10)+1=$B22,$C$11&lt;&gt;12)=TRUE,$C$8,IF(SUM($D$14:$D22)=$C$8,0,IF($B22=YEAR($C$10),$C$8,$E21)-D22)))</f>
      </c>
      <c r="G22" s="21"/>
      <c r="H22" s="16"/>
      <c r="I22" s="14"/>
      <c r="J22" s="15"/>
      <c r="K22" s="12"/>
      <c r="L22" s="16"/>
    </row>
    <row r="23" spans="2:5" ht="15">
      <c r="B23" s="9">
        <f>IF(B22="Années",IF($C$11&lt;MONTH($C$10),YEAR($C$10)+1,YEAR($C$10)),IF(SUM($D$14:$D22)=$C$8,"",IF($B22&lt;($B$14+$C$9),$B22+1,"")))</f>
      </c>
      <c r="C23" s="10">
        <f t="shared" si="2"/>
      </c>
      <c r="D23" s="12">
        <f>IF($B23="","",IF($B22="Années",$C$8*$C23*DAYS360($C$10,DATE($B$14,$C$11+1,1),TRUE)/360,IF($C$8-SUM($D$13:$D22)&lt;=$D22,$C$8-SUM($D$13:$D22),$C$8*$C23)))</f>
      </c>
      <c r="E23" s="12">
        <f>IF($B23="","",IF(AND(YEAR($C$10)+1=$B23,$C$11&lt;&gt;12)=TRUE,$C$8,IF(SUM($D$14:$D23)=$C$8,0,IF($B23=YEAR($C$10),$C$8,$E22)-D23)))</f>
      </c>
    </row>
    <row r="24" spans="2:5" ht="15">
      <c r="B24" s="9">
        <f>IF(B23="Années",IF($C$11&lt;MONTH($C$10),YEAR($C$10)+1,YEAR($C$10)),IF(SUM($D$14:$D23)=$C$8,"",IF($B23&lt;($B$14+$C$9),$B23+1,"")))</f>
      </c>
      <c r="C24" s="10">
        <f t="shared" si="2"/>
      </c>
      <c r="D24" s="12">
        <f>IF($B24="","",IF($B23="Années",$C$8*$C24*DAYS360($C$10,DATE($B$14,$C$11+1,1),TRUE)/360,IF($C$8-SUM($D$13:$D23)&lt;=$D23,$C$8-SUM($D$13:$D23),$C$8*$C24)))</f>
      </c>
      <c r="E24" s="12">
        <f>IF($B24="","",IF(AND(YEAR($C$10)+1=$B24,$C$11&lt;&gt;12)=TRUE,$C$8,IF(SUM($D$14:$D24)=$C$8,0,IF($B24=YEAR($C$10),$C$8,$E23)-D24)))</f>
      </c>
    </row>
    <row r="25" spans="2:10" ht="15">
      <c r="B25" s="9">
        <f>IF(B24="Années",IF($C$11&lt;MONTH($C$10),YEAR($C$10)+1,YEAR($C$10)),IF(SUM($D$14:$D24)=$C$8,"",IF($B24&lt;($B$14+$C$9),$B24+1,"")))</f>
      </c>
      <c r="C25" s="10">
        <f t="shared" si="2"/>
      </c>
      <c r="D25" s="12">
        <f>IF($B25="","",IF($B24="Années",$C$8*$C25*DAYS360($C$10,DATE($B$14,$C$11+1,1),TRUE)/360,IF($C$8-SUM($D$13:$D24)&lt;=$D24,$C$8-SUM($D$13:$D24),$C$8*$C25)))</f>
      </c>
      <c r="E25" s="12">
        <f>IF($B25="","",IF(AND(YEAR($C$10)+1=$B25,$C$11&lt;&gt;12)=TRUE,$C$8,IF(SUM($D$14:$D25)=$C$8,0,IF($B25=YEAR($C$10),$C$8,$E24)-D25)))</f>
      </c>
      <c r="J25" s="17"/>
    </row>
    <row r="26" ht="15">
      <c r="D26" s="22"/>
    </row>
    <row r="28" spans="6:7" ht="15">
      <c r="F28" s="18"/>
      <c r="G28" s="18"/>
    </row>
  </sheetData>
  <sheetProtection/>
  <dataValidations count="1">
    <dataValidation type="list" allowBlank="1" showInputMessage="1" showErrorMessage="1" sqref="C11 H8">
      <formula1>"1,2,3,4,5,6,7,8,9,10,11,12"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:C14 L14 L15 L17 K19:L19 E25 E14:E24 D14:D18 C15:C25 B15:B25 D20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Aéroports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 T. - SmartExcel.fr</dc:creator>
  <cp:keywords/>
  <dc:description/>
  <cp:lastModifiedBy>Naziha</cp:lastModifiedBy>
  <cp:lastPrinted>2013-10-31T14:21:07Z</cp:lastPrinted>
  <dcterms:created xsi:type="dcterms:W3CDTF">2013-10-31T14:20:48Z</dcterms:created>
  <dcterms:modified xsi:type="dcterms:W3CDTF">2021-05-11T22:21:03Z</dcterms:modified>
  <cp:category/>
  <cp:version/>
  <cp:contentType/>
  <cp:contentStatus/>
</cp:coreProperties>
</file>