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0" windowWidth="18945" windowHeight="8580" activeTab="0"/>
  </bookViews>
  <sheets>
    <sheet name="Portefeuille Boursier 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Naziha</author>
  </authors>
  <commentList>
    <comment ref="B11" authorId="0">
      <text>
        <r>
          <rPr>
            <sz val="9"/>
            <rFont val="Times New Roman"/>
            <family val="1"/>
          </rPr>
          <t>XYZ : Les positions fermées sont ombrées</t>
        </r>
      </text>
    </comment>
  </commentList>
</comments>
</file>

<file path=xl/sharedStrings.xml><?xml version="1.0" encoding="utf-8"?>
<sst xmlns="http://schemas.openxmlformats.org/spreadsheetml/2006/main" count="31" uniqueCount="29">
  <si>
    <t>XYZ</t>
  </si>
  <si>
    <t>ABC</t>
  </si>
  <si>
    <t>XYZA</t>
  </si>
  <si>
    <t xml:space="preserve">Portefeuille Boursier </t>
  </si>
  <si>
    <t>Taille du portefeuille de départ :</t>
  </si>
  <si>
    <t>Postes :</t>
  </si>
  <si>
    <t>% d'argent utilisé :</t>
  </si>
  <si>
    <t>% du portefeuille à risque :</t>
  </si>
  <si>
    <t>Performance du portefeuille depuis le début de l'année :</t>
  </si>
  <si>
    <t>Dernière mise à jour:</t>
  </si>
  <si>
    <t>Échange</t>
  </si>
  <si>
    <t>Symbole</t>
  </si>
  <si>
    <t>Date d'achat</t>
  </si>
  <si>
    <t>Prix d'achat</t>
  </si>
  <si>
    <t>Taille du portefeuille</t>
  </si>
  <si>
    <t>Risque %</t>
  </si>
  <si>
    <t>Risque total</t>
  </si>
  <si>
    <t>Arrêter la perte</t>
  </si>
  <si>
    <t>Taille du poste</t>
  </si>
  <si>
    <t># d'actions</t>
  </si>
  <si>
    <t>1-R (risque)</t>
  </si>
  <si>
    <t>Prix cible</t>
  </si>
  <si>
    <t>Rapport de risque</t>
  </si>
  <si>
    <t>Prix actuel</t>
  </si>
  <si>
    <t>Gain/Perte actuel</t>
  </si>
  <si>
    <t>Date de vente</t>
  </si>
  <si>
    <t>Gain/Perte Total</t>
  </si>
  <si>
    <t>Prix de l'action</t>
  </si>
  <si>
    <t>Gain moyen du portefeuille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</si>
</sst>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"/>
    <numFmt numFmtId="178" formatCode="[$-409]dddd\,\ mmmm\ dd\,\ yyyy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color indexed="9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8"/>
      <color theme="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6" tint="-0.24993999302387238"/>
      </left>
      <right>
        <color indexed="63"/>
      </right>
      <top style="thin">
        <color theme="6" tint="-0.24993999302387238"/>
      </top>
      <bottom style="thin">
        <color theme="6" tint="-0.24993999302387238"/>
      </bottom>
    </border>
    <border>
      <left>
        <color indexed="63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>
        <color indexed="63"/>
      </top>
      <bottom>
        <color indexed="63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>
        <color indexed="63"/>
      </left>
      <right>
        <color indexed="63"/>
      </right>
      <top style="thin">
        <color theme="6" tint="-0.24993999302387238"/>
      </top>
      <bottom>
        <color indexed="63"/>
      </bottom>
    </border>
    <border>
      <left>
        <color indexed="63"/>
      </left>
      <right style="thin">
        <color theme="6" tint="-0.24993999302387238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2499399930238723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45" applyFont="1" applyBorder="1" applyAlignment="1" applyProtection="1">
      <alignment horizontal="center" wrapText="1"/>
      <protection/>
    </xf>
    <xf numFmtId="0" fontId="23" fillId="0" borderId="0" xfId="45" applyFont="1" applyBorder="1" applyAlignment="1" applyProtection="1">
      <alignment horizontal="center" wrapText="1"/>
      <protection/>
    </xf>
    <xf numFmtId="165" fontId="24" fillId="4" borderId="11" xfId="49" applyNumberFormat="1" applyFont="1" applyFill="1" applyBorder="1" applyAlignment="1">
      <alignment horizontal="center" vertical="center"/>
    </xf>
    <xf numFmtId="0" fontId="24" fillId="4" borderId="12" xfId="49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170" fontId="24" fillId="4" borderId="14" xfId="0" applyNumberFormat="1" applyFont="1" applyFill="1" applyBorder="1" applyAlignment="1">
      <alignment horizontal="center" vertical="center"/>
    </xf>
    <xf numFmtId="170" fontId="24" fillId="0" borderId="13" xfId="0" applyNumberFormat="1" applyFont="1" applyFill="1" applyBorder="1" applyAlignment="1">
      <alignment horizontal="center" vertical="center"/>
    </xf>
    <xf numFmtId="176" fontId="24" fillId="4" borderId="14" xfId="52" applyNumberFormat="1" applyFont="1" applyFill="1" applyBorder="1" applyAlignment="1">
      <alignment horizontal="center" vertical="center"/>
    </xf>
    <xf numFmtId="170" fontId="23" fillId="0" borderId="13" xfId="49" applyFont="1" applyBorder="1" applyAlignment="1">
      <alignment horizontal="center" wrapText="1"/>
    </xf>
    <xf numFmtId="10" fontId="24" fillId="4" borderId="14" xfId="52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165" fontId="24" fillId="0" borderId="15" xfId="49" applyNumberFormat="1" applyFont="1" applyFill="1" applyBorder="1" applyAlignment="1">
      <alignment horizontal="left"/>
    </xf>
    <xf numFmtId="0" fontId="24" fillId="0" borderId="15" xfId="49" applyNumberFormat="1" applyFont="1" applyFill="1" applyBorder="1" applyAlignment="1">
      <alignment horizontal="left"/>
    </xf>
    <xf numFmtId="0" fontId="23" fillId="0" borderId="0" xfId="45" applyFont="1" applyFill="1" applyBorder="1" applyAlignment="1" applyProtection="1">
      <alignment horizontal="center" wrapText="1"/>
      <protection/>
    </xf>
    <xf numFmtId="0" fontId="24" fillId="0" borderId="15" xfId="0" applyFont="1" applyFill="1" applyBorder="1" applyAlignment="1">
      <alignment horizontal="center" vertical="center"/>
    </xf>
    <xf numFmtId="170" fontId="24" fillId="0" borderId="15" xfId="0" applyNumberFormat="1" applyFont="1" applyFill="1" applyBorder="1" applyAlignment="1">
      <alignment horizontal="center" vertical="center"/>
    </xf>
    <xf numFmtId="170" fontId="24" fillId="0" borderId="16" xfId="0" applyNumberFormat="1" applyFont="1" applyFill="1" applyBorder="1" applyAlignment="1">
      <alignment horizontal="center" vertical="center"/>
    </xf>
    <xf numFmtId="170" fontId="23" fillId="0" borderId="13" xfId="49" applyFont="1" applyFill="1" applyBorder="1" applyAlignment="1">
      <alignment horizontal="center" wrapText="1"/>
    </xf>
    <xf numFmtId="170" fontId="24" fillId="4" borderId="14" xfId="52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horizontal="left"/>
    </xf>
    <xf numFmtId="0" fontId="24" fillId="0" borderId="0" xfId="49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170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176" fontId="24" fillId="0" borderId="0" xfId="52" applyNumberFormat="1" applyFont="1" applyFill="1" applyBorder="1" applyAlignment="1">
      <alignment horizontal="center" vertical="center"/>
    </xf>
    <xf numFmtId="170" fontId="23" fillId="0" borderId="0" xfId="49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wrapText="1"/>
    </xf>
    <xf numFmtId="170" fontId="24" fillId="0" borderId="0" xfId="52" applyNumberFormat="1" applyFont="1" applyFill="1" applyBorder="1" applyAlignment="1">
      <alignment horizontal="center" vertical="center" wrapText="1"/>
    </xf>
    <xf numFmtId="170" fontId="22" fillId="0" borderId="0" xfId="49" applyFont="1" applyAlignment="1">
      <alignment/>
    </xf>
    <xf numFmtId="0" fontId="22" fillId="0" borderId="0" xfId="0" applyFont="1" applyAlignment="1">
      <alignment/>
    </xf>
    <xf numFmtId="10" fontId="22" fillId="0" borderId="0" xfId="52" applyNumberFormat="1" applyFont="1" applyAlignment="1">
      <alignment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6" fontId="22" fillId="0" borderId="0" xfId="52" applyNumberFormat="1" applyFont="1" applyAlignment="1">
      <alignment/>
    </xf>
    <xf numFmtId="1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4" fillId="16" borderId="14" xfId="0" applyFont="1" applyFill="1" applyBorder="1" applyAlignment="1">
      <alignment horizontal="center" vertical="center" wrapText="1"/>
    </xf>
    <xf numFmtId="170" fontId="24" fillId="16" borderId="14" xfId="49" applyFont="1" applyFill="1" applyBorder="1" applyAlignment="1">
      <alignment horizontal="center" vertical="center" wrapText="1"/>
    </xf>
    <xf numFmtId="176" fontId="24" fillId="16" borderId="14" xfId="52" applyNumberFormat="1" applyFont="1" applyFill="1" applyBorder="1" applyAlignment="1">
      <alignment horizontal="center" vertical="center" wrapText="1"/>
    </xf>
    <xf numFmtId="176" fontId="24" fillId="16" borderId="14" xfId="52" applyNumberFormat="1" applyFont="1" applyFill="1" applyBorder="1" applyAlignment="1">
      <alignment horizontal="center" vertical="center" wrapText="1"/>
    </xf>
    <xf numFmtId="1" fontId="24" fillId="16" borderId="14" xfId="0" applyNumberFormat="1" applyFont="1" applyFill="1" applyBorder="1" applyAlignment="1">
      <alignment horizontal="center" vertical="center" wrapText="1"/>
    </xf>
    <xf numFmtId="177" fontId="24" fillId="16" borderId="14" xfId="0" applyNumberFormat="1" applyFont="1" applyFill="1" applyBorder="1" applyAlignment="1">
      <alignment horizontal="center" vertical="center" wrapText="1"/>
    </xf>
    <xf numFmtId="10" fontId="24" fillId="16" borderId="14" xfId="52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4" fontId="22" fillId="0" borderId="14" xfId="49" applyNumberFormat="1" applyFont="1" applyFill="1" applyBorder="1" applyAlignment="1">
      <alignment horizontal="center" vertical="center"/>
    </xf>
    <xf numFmtId="170" fontId="22" fillId="0" borderId="14" xfId="49" applyFont="1" applyBorder="1" applyAlignment="1">
      <alignment horizontal="center" vertical="center"/>
    </xf>
    <xf numFmtId="176" fontId="22" fillId="0" borderId="14" xfId="52" applyNumberFormat="1" applyFont="1" applyBorder="1" applyAlignment="1">
      <alignment horizontal="center" vertical="center"/>
    </xf>
    <xf numFmtId="176" fontId="22" fillId="0" borderId="14" xfId="52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70" fontId="25" fillId="0" borderId="14" xfId="49" applyFont="1" applyBorder="1" applyAlignment="1">
      <alignment horizontal="center" vertical="center"/>
    </xf>
    <xf numFmtId="177" fontId="22" fillId="0" borderId="14" xfId="49" applyNumberFormat="1" applyFont="1" applyBorder="1" applyAlignment="1">
      <alignment horizontal="center" vertical="center"/>
    </xf>
    <xf numFmtId="10" fontId="22" fillId="0" borderId="14" xfId="52" applyNumberFormat="1" applyFont="1" applyBorder="1" applyAlignment="1">
      <alignment horizontal="center" vertical="center"/>
    </xf>
    <xf numFmtId="170" fontId="22" fillId="0" borderId="14" xfId="0" applyNumberFormat="1" applyFont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0" fontId="22" fillId="0" borderId="14" xfId="49" applyFont="1" applyFill="1" applyBorder="1" applyAlignment="1">
      <alignment horizontal="center" vertical="center"/>
    </xf>
    <xf numFmtId="176" fontId="22" fillId="0" borderId="14" xfId="52" applyNumberFormat="1" applyFont="1" applyFill="1" applyBorder="1" applyAlignment="1">
      <alignment horizontal="center" vertical="center"/>
    </xf>
    <xf numFmtId="176" fontId="22" fillId="0" borderId="14" xfId="52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170" fontId="25" fillId="0" borderId="14" xfId="49" applyFont="1" applyFill="1" applyBorder="1" applyAlignment="1">
      <alignment horizontal="center" vertical="center"/>
    </xf>
    <xf numFmtId="177" fontId="22" fillId="0" borderId="14" xfId="49" applyNumberFormat="1" applyFont="1" applyFill="1" applyBorder="1" applyAlignment="1">
      <alignment horizontal="center" vertical="center"/>
    </xf>
    <xf numFmtId="10" fontId="22" fillId="0" borderId="14" xfId="52" applyNumberFormat="1" applyFont="1" applyFill="1" applyBorder="1" applyAlignment="1">
      <alignment horizontal="center" vertical="center"/>
    </xf>
    <xf numFmtId="170" fontId="22" fillId="0" borderId="14" xfId="0" applyNumberFormat="1" applyFont="1" applyFill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0" fontId="24" fillId="22" borderId="14" xfId="0" applyFont="1" applyFill="1" applyBorder="1" applyAlignment="1">
      <alignment horizontal="right" vertical="center"/>
    </xf>
    <xf numFmtId="0" fontId="24" fillId="22" borderId="14" xfId="0" applyFont="1" applyFill="1" applyBorder="1" applyAlignment="1">
      <alignment horizontal="right" vertical="center"/>
    </xf>
    <xf numFmtId="0" fontId="22" fillId="22" borderId="14" xfId="0" applyFont="1" applyFill="1" applyBorder="1" applyAlignment="1">
      <alignment horizontal="right"/>
    </xf>
    <xf numFmtId="0" fontId="24" fillId="22" borderId="14" xfId="0" applyFont="1" applyFill="1" applyBorder="1" applyAlignment="1">
      <alignment horizontal="right" vertical="center" wrapText="1"/>
    </xf>
    <xf numFmtId="0" fontId="22" fillId="22" borderId="14" xfId="0" applyFont="1" applyFill="1" applyBorder="1" applyAlignment="1">
      <alignment horizontal="right" wrapText="1"/>
    </xf>
    <xf numFmtId="170" fontId="24" fillId="0" borderId="0" xfId="49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4" fillId="22" borderId="17" xfId="0" applyFont="1" applyFill="1" applyBorder="1" applyAlignment="1">
      <alignment horizontal="left" vertical="center"/>
    </xf>
    <xf numFmtId="0" fontId="24" fillId="22" borderId="18" xfId="0" applyFont="1" applyFill="1" applyBorder="1" applyAlignment="1">
      <alignment horizontal="left" vertical="center"/>
    </xf>
    <xf numFmtId="14" fontId="24" fillId="4" borderId="19" xfId="0" applyNumberFormat="1" applyFont="1" applyFill="1" applyBorder="1" applyAlignment="1">
      <alignment horizontal="right" vertical="center" wrapText="1"/>
    </xf>
    <xf numFmtId="0" fontId="24" fillId="16" borderId="14" xfId="0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/>
    </xf>
    <xf numFmtId="0" fontId="22" fillId="0" borderId="20" xfId="0" applyNumberFormat="1" applyFont="1" applyFill="1" applyBorder="1" applyAlignment="1">
      <alignment horizont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0" fontId="22" fillId="34" borderId="0" xfId="52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4"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  <fill>
        <patternFill>
          <bgColor indexed="8"/>
        </patternFill>
      </fill>
    </dxf>
    <dxf>
      <font>
        <b/>
        <i val="0"/>
        <color indexed="11"/>
      </font>
      <fill>
        <patternFill>
          <bgColor indexed="8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51"/>
  <sheetViews>
    <sheetView showGridLines="0" tabSelected="1" zoomScale="75" zoomScaleNormal="75" zoomScaleSheetLayoutView="100" zoomScalePageLayoutView="0" workbookViewId="0" topLeftCell="A1">
      <selection activeCell="F36" sqref="F36"/>
    </sheetView>
  </sheetViews>
  <sheetFormatPr defaultColWidth="9.140625" defaultRowHeight="12.75"/>
  <cols>
    <col min="1" max="1" width="5.7109375" style="1" customWidth="1"/>
    <col min="2" max="2" width="9.00390625" style="1" customWidth="1"/>
    <col min="3" max="3" width="14.57421875" style="1" customWidth="1"/>
    <col min="4" max="4" width="14.421875" style="1" customWidth="1"/>
    <col min="5" max="5" width="10.140625" style="33" customWidth="1"/>
    <col min="6" max="6" width="14.57421875" style="33" customWidth="1"/>
    <col min="7" max="7" width="8.28125" style="38" customWidth="1"/>
    <col min="8" max="8" width="14.140625" style="33" customWidth="1"/>
    <col min="9" max="9" width="16.7109375" style="38" customWidth="1"/>
    <col min="10" max="10" width="5.7109375" style="38" customWidth="1"/>
    <col min="11" max="11" width="15.28125" style="33" customWidth="1"/>
    <col min="12" max="12" width="14.7109375" style="39" customWidth="1"/>
    <col min="13" max="13" width="10.00390625" style="39" customWidth="1"/>
    <col min="14" max="14" width="11.140625" style="33" customWidth="1"/>
    <col min="15" max="15" width="10.28125" style="33" customWidth="1"/>
    <col min="16" max="16" width="11.140625" style="40" customWidth="1"/>
    <col min="17" max="17" width="11.8515625" style="33" customWidth="1"/>
    <col min="18" max="18" width="12.140625" style="35" customWidth="1"/>
    <col min="19" max="19" width="11.7109375" style="1" customWidth="1"/>
    <col min="20" max="20" width="12.421875" style="1" customWidth="1"/>
    <col min="21" max="21" width="15.57421875" style="1" customWidth="1"/>
    <col min="22" max="16384" width="9.140625" style="1" customWidth="1"/>
  </cols>
  <sheetData>
    <row r="1" ht="25.5" customHeight="1" thickBot="1"/>
    <row r="2" spans="2:21" ht="54.75" customHeight="1" thickBot="1">
      <c r="B2" s="82" t="s">
        <v>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2:21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24.75" customHeight="1">
      <c r="B5" s="69" t="s">
        <v>4</v>
      </c>
      <c r="C5" s="69"/>
      <c r="D5" s="69"/>
      <c r="E5" s="4">
        <v>250000</v>
      </c>
      <c r="F5" s="5"/>
      <c r="G5" s="6"/>
      <c r="H5" s="70" t="s">
        <v>5</v>
      </c>
      <c r="I5" s="7">
        <f>SUM(K12:K21)</f>
        <v>79464.28571428571</v>
      </c>
      <c r="J5" s="8"/>
      <c r="K5" s="69" t="s">
        <v>6</v>
      </c>
      <c r="L5" s="71"/>
      <c r="M5" s="9">
        <f>I5/E5</f>
        <v>0.31785714285714284</v>
      </c>
      <c r="N5" s="10"/>
      <c r="O5" s="72" t="s">
        <v>8</v>
      </c>
      <c r="P5" s="73"/>
      <c r="Q5" s="73"/>
      <c r="R5" s="73"/>
      <c r="S5" s="73"/>
      <c r="T5" s="73"/>
      <c r="U5" s="11">
        <f>SUM(U12:U21)/E5</f>
        <v>0.03539152804610832</v>
      </c>
    </row>
    <row r="6" spans="2:21" ht="21.75" customHeight="1">
      <c r="B6" s="12"/>
      <c r="C6" s="13"/>
      <c r="D6" s="13"/>
      <c r="E6" s="14"/>
      <c r="F6" s="15"/>
      <c r="G6" s="16"/>
      <c r="H6" s="17"/>
      <c r="I6" s="18"/>
      <c r="J6" s="19"/>
      <c r="K6" s="69" t="s">
        <v>7</v>
      </c>
      <c r="L6" s="71"/>
      <c r="M6" s="9">
        <f>SUM(G12:G21)</f>
        <v>0.025</v>
      </c>
      <c r="N6" s="20"/>
      <c r="O6" s="72" t="s">
        <v>8</v>
      </c>
      <c r="P6" s="73"/>
      <c r="Q6" s="73"/>
      <c r="R6" s="73"/>
      <c r="S6" s="73"/>
      <c r="T6" s="73"/>
      <c r="U6" s="21">
        <f>SUM(U12:U21)</f>
        <v>8847.88201152708</v>
      </c>
    </row>
    <row r="7" spans="2:21" ht="21.75" customHeight="1">
      <c r="B7" s="76" t="s">
        <v>9</v>
      </c>
      <c r="C7" s="77"/>
      <c r="D7" s="78">
        <f ca="1">TODAY()</f>
        <v>44356</v>
      </c>
      <c r="E7" s="22"/>
      <c r="F7" s="23"/>
      <c r="G7" s="16"/>
      <c r="H7" s="24"/>
      <c r="I7" s="25"/>
      <c r="J7" s="25"/>
      <c r="K7" s="26"/>
      <c r="L7" s="27"/>
      <c r="M7" s="28"/>
      <c r="N7" s="29"/>
      <c r="O7" s="30"/>
      <c r="P7" s="31"/>
      <c r="Q7" s="31"/>
      <c r="R7" s="31"/>
      <c r="S7" s="31"/>
      <c r="T7" s="31"/>
      <c r="U7" s="32"/>
    </row>
    <row r="8" spans="2:21" ht="14.25" customHeight="1">
      <c r="B8" s="75"/>
      <c r="C8" s="75"/>
      <c r="D8" s="7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"/>
      <c r="S8" s="86">
        <f>AVERAGE(R12:R37)</f>
        <v>0.08692080540313711</v>
      </c>
      <c r="T8" s="87" t="s">
        <v>28</v>
      </c>
      <c r="U8" s="87"/>
    </row>
    <row r="9" spans="2:21" ht="9.75" customHeight="1">
      <c r="B9" s="85"/>
      <c r="C9" s="85"/>
      <c r="D9" s="7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1"/>
      <c r="S9" s="86"/>
      <c r="T9" s="87"/>
      <c r="U9" s="87"/>
    </row>
    <row r="10" spans="2:21" ht="15">
      <c r="B10" s="8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2:21" s="36" customFormat="1" ht="42" customHeight="1">
      <c r="B11" s="79" t="s">
        <v>10</v>
      </c>
      <c r="C11" s="41" t="s">
        <v>11</v>
      </c>
      <c r="D11" s="42" t="s">
        <v>12</v>
      </c>
      <c r="E11" s="42" t="s">
        <v>13</v>
      </c>
      <c r="F11" s="42" t="s">
        <v>14</v>
      </c>
      <c r="G11" s="43" t="s">
        <v>15</v>
      </c>
      <c r="H11" s="42" t="s">
        <v>16</v>
      </c>
      <c r="I11" s="44" t="s">
        <v>17</v>
      </c>
      <c r="J11" s="44"/>
      <c r="K11" s="42" t="s">
        <v>18</v>
      </c>
      <c r="L11" s="45" t="s">
        <v>19</v>
      </c>
      <c r="M11" s="41" t="s">
        <v>20</v>
      </c>
      <c r="N11" s="42" t="s">
        <v>17</v>
      </c>
      <c r="O11" s="42" t="s">
        <v>21</v>
      </c>
      <c r="P11" s="46" t="s">
        <v>22</v>
      </c>
      <c r="Q11" s="42" t="s">
        <v>23</v>
      </c>
      <c r="R11" s="47" t="s">
        <v>24</v>
      </c>
      <c r="S11" s="41" t="s">
        <v>25</v>
      </c>
      <c r="T11" s="41" t="s">
        <v>27</v>
      </c>
      <c r="U11" s="41" t="s">
        <v>26</v>
      </c>
    </row>
    <row r="12" spans="2:21" s="37" customFormat="1" ht="15">
      <c r="B12" s="48">
        <v>1</v>
      </c>
      <c r="C12" s="48" t="s">
        <v>0</v>
      </c>
      <c r="D12" s="49">
        <v>39092</v>
      </c>
      <c r="E12" s="50">
        <v>108.25</v>
      </c>
      <c r="F12" s="50">
        <v>250000</v>
      </c>
      <c r="G12" s="51">
        <v>0.01</v>
      </c>
      <c r="H12" s="50">
        <f>F12*G12</f>
        <v>2500</v>
      </c>
      <c r="I12" s="52">
        <v>0.08</v>
      </c>
      <c r="J12" s="52"/>
      <c r="K12" s="50">
        <f>H12/I12</f>
        <v>31250</v>
      </c>
      <c r="L12" s="53">
        <f>K12/E12</f>
        <v>288.6836027713626</v>
      </c>
      <c r="M12" s="50">
        <f>E12-N12</f>
        <v>8.659999999999997</v>
      </c>
      <c r="N12" s="54">
        <f>E12-(I12*E12)</f>
        <v>99.59</v>
      </c>
      <c r="O12" s="50">
        <v>140</v>
      </c>
      <c r="P12" s="55">
        <f>(O12-E12)/(E12-N12)</f>
        <v>3.6662817551963065</v>
      </c>
      <c r="Q12" s="50">
        <v>127</v>
      </c>
      <c r="R12" s="56">
        <f>(Q12-E12)/E12</f>
        <v>0.17321016166281755</v>
      </c>
      <c r="S12" s="54"/>
      <c r="T12" s="54"/>
      <c r="U12" s="57">
        <f>(L12*Q12)-K12</f>
        <v>5412.817551963046</v>
      </c>
    </row>
    <row r="13" spans="2:21" s="37" customFormat="1" ht="15">
      <c r="B13" s="48">
        <f>B12+1</f>
        <v>2</v>
      </c>
      <c r="C13" s="48" t="s">
        <v>1</v>
      </c>
      <c r="D13" s="58">
        <v>39099</v>
      </c>
      <c r="E13" s="50">
        <v>23.35</v>
      </c>
      <c r="F13" s="50">
        <v>250000</v>
      </c>
      <c r="G13" s="51">
        <v>0.005</v>
      </c>
      <c r="H13" s="50">
        <f>F13*G13</f>
        <v>1250</v>
      </c>
      <c r="I13" s="52">
        <v>0.1</v>
      </c>
      <c r="J13" s="52"/>
      <c r="K13" s="50">
        <f>H13/I13</f>
        <v>12500</v>
      </c>
      <c r="L13" s="53">
        <f>K13/E13</f>
        <v>535.3319057815845</v>
      </c>
      <c r="M13" s="50">
        <f>E13-N13</f>
        <v>2.335000000000001</v>
      </c>
      <c r="N13" s="54">
        <f>E13-(I13*E13)</f>
        <v>21.015</v>
      </c>
      <c r="O13" s="50">
        <v>30</v>
      </c>
      <c r="P13" s="55">
        <f>(O13-E13)/(E13-N13)</f>
        <v>2.8479657387580284</v>
      </c>
      <c r="Q13" s="50">
        <v>23.04</v>
      </c>
      <c r="R13" s="56">
        <f>(Q13-E13)/E13</f>
        <v>-0.013276231263383394</v>
      </c>
      <c r="S13" s="48"/>
      <c r="T13" s="50"/>
      <c r="U13" s="57">
        <f>(L13*Q13)-K13</f>
        <v>-165.95289079229406</v>
      </c>
    </row>
    <row r="14" spans="2:21" s="37" customFormat="1" ht="15">
      <c r="B14" s="48">
        <f aca="true" t="shared" si="0" ref="B14:B51">B13+1</f>
        <v>3</v>
      </c>
      <c r="C14" s="48" t="s">
        <v>2</v>
      </c>
      <c r="D14" s="58">
        <v>39105</v>
      </c>
      <c r="E14" s="50">
        <v>56.73</v>
      </c>
      <c r="F14" s="50">
        <v>250000</v>
      </c>
      <c r="G14" s="51">
        <v>0.01</v>
      </c>
      <c r="H14" s="50">
        <f>F14*G14</f>
        <v>2500</v>
      </c>
      <c r="I14" s="52">
        <v>0.07</v>
      </c>
      <c r="J14" s="52"/>
      <c r="K14" s="50">
        <f>H14/I14</f>
        <v>35714.28571428571</v>
      </c>
      <c r="L14" s="53">
        <f>K14/E14</f>
        <v>629.5484878245322</v>
      </c>
      <c r="M14" s="50">
        <f>E14-N14</f>
        <v>3.9711</v>
      </c>
      <c r="N14" s="54">
        <f>E14-(I14*E14)</f>
        <v>52.7589</v>
      </c>
      <c r="O14" s="50">
        <v>70</v>
      </c>
      <c r="P14" s="55">
        <f>(O14-E14)/(E14-N14)</f>
        <v>3.341643373372618</v>
      </c>
      <c r="Q14" s="50">
        <v>62.45</v>
      </c>
      <c r="R14" s="56">
        <f>(Q14-E14)/E14</f>
        <v>0.10082848580997719</v>
      </c>
      <c r="S14" s="48"/>
      <c r="T14" s="50"/>
      <c r="U14" s="57">
        <f>(L14*Q14)-K14</f>
        <v>3601.0173503563274</v>
      </c>
    </row>
    <row r="15" spans="2:21" s="37" customFormat="1" ht="15">
      <c r="B15" s="48">
        <f t="shared" si="0"/>
        <v>4</v>
      </c>
      <c r="C15" s="48"/>
      <c r="D15" s="58"/>
      <c r="E15" s="50"/>
      <c r="F15" s="50"/>
      <c r="G15" s="51"/>
      <c r="H15" s="50"/>
      <c r="I15" s="52"/>
      <c r="J15" s="52"/>
      <c r="K15" s="50"/>
      <c r="L15" s="53"/>
      <c r="M15" s="50"/>
      <c r="N15" s="54"/>
      <c r="O15" s="50"/>
      <c r="P15" s="55"/>
      <c r="Q15" s="50"/>
      <c r="R15" s="56"/>
      <c r="S15" s="48"/>
      <c r="T15" s="50"/>
      <c r="U15" s="57"/>
    </row>
    <row r="16" spans="2:21" s="37" customFormat="1" ht="15">
      <c r="B16" s="59">
        <f t="shared" si="0"/>
        <v>5</v>
      </c>
      <c r="C16" s="59"/>
      <c r="D16" s="58"/>
      <c r="E16" s="60"/>
      <c r="F16" s="60"/>
      <c r="G16" s="61"/>
      <c r="H16" s="60"/>
      <c r="I16" s="62"/>
      <c r="J16" s="62"/>
      <c r="K16" s="60"/>
      <c r="L16" s="63"/>
      <c r="M16" s="60"/>
      <c r="N16" s="64"/>
      <c r="O16" s="60"/>
      <c r="P16" s="65"/>
      <c r="Q16" s="60"/>
      <c r="R16" s="66"/>
      <c r="S16" s="58"/>
      <c r="T16" s="60"/>
      <c r="U16" s="67"/>
    </row>
    <row r="17" spans="2:21" s="37" customFormat="1" ht="15">
      <c r="B17" s="48">
        <f t="shared" si="0"/>
        <v>6</v>
      </c>
      <c r="C17" s="48"/>
      <c r="D17" s="58"/>
      <c r="E17" s="50"/>
      <c r="F17" s="50"/>
      <c r="G17" s="51"/>
      <c r="H17" s="50"/>
      <c r="I17" s="52"/>
      <c r="J17" s="52"/>
      <c r="K17" s="50"/>
      <c r="L17" s="53"/>
      <c r="M17" s="50"/>
      <c r="N17" s="54"/>
      <c r="O17" s="50"/>
      <c r="P17" s="55"/>
      <c r="Q17" s="50"/>
      <c r="R17" s="56"/>
      <c r="S17" s="48"/>
      <c r="T17" s="50"/>
      <c r="U17" s="57"/>
    </row>
    <row r="18" spans="2:21" s="37" customFormat="1" ht="15">
      <c r="B18" s="48">
        <f t="shared" si="0"/>
        <v>7</v>
      </c>
      <c r="C18" s="48"/>
      <c r="D18" s="58"/>
      <c r="E18" s="50"/>
      <c r="F18" s="50"/>
      <c r="G18" s="51"/>
      <c r="H18" s="50"/>
      <c r="I18" s="52"/>
      <c r="J18" s="52"/>
      <c r="K18" s="50"/>
      <c r="L18" s="53"/>
      <c r="M18" s="50"/>
      <c r="N18" s="54"/>
      <c r="O18" s="50"/>
      <c r="P18" s="55"/>
      <c r="Q18" s="50"/>
      <c r="R18" s="56"/>
      <c r="S18" s="48"/>
      <c r="T18" s="50"/>
      <c r="U18" s="57"/>
    </row>
    <row r="19" spans="2:21" s="37" customFormat="1" ht="15">
      <c r="B19" s="48">
        <f t="shared" si="0"/>
        <v>8</v>
      </c>
      <c r="C19" s="48"/>
      <c r="D19" s="48"/>
      <c r="E19" s="50"/>
      <c r="F19" s="50"/>
      <c r="G19" s="51"/>
      <c r="H19" s="50"/>
      <c r="I19" s="52"/>
      <c r="J19" s="52"/>
      <c r="K19" s="50"/>
      <c r="L19" s="53"/>
      <c r="M19" s="53"/>
      <c r="N19" s="50"/>
      <c r="O19" s="50"/>
      <c r="P19" s="68"/>
      <c r="Q19" s="50"/>
      <c r="R19" s="56"/>
      <c r="S19" s="48"/>
      <c r="T19" s="50"/>
      <c r="U19" s="48"/>
    </row>
    <row r="20" spans="2:21" s="37" customFormat="1" ht="15">
      <c r="B20" s="48">
        <f t="shared" si="0"/>
        <v>9</v>
      </c>
      <c r="C20" s="48"/>
      <c r="D20" s="48"/>
      <c r="E20" s="50"/>
      <c r="F20" s="50"/>
      <c r="G20" s="51"/>
      <c r="H20" s="50"/>
      <c r="I20" s="52"/>
      <c r="J20" s="52"/>
      <c r="K20" s="50"/>
      <c r="L20" s="53"/>
      <c r="M20" s="53"/>
      <c r="N20" s="50"/>
      <c r="O20" s="50"/>
      <c r="P20" s="68"/>
      <c r="Q20" s="50"/>
      <c r="R20" s="56"/>
      <c r="S20" s="48"/>
      <c r="T20" s="50"/>
      <c r="U20" s="48"/>
    </row>
    <row r="21" spans="2:21" s="37" customFormat="1" ht="15">
      <c r="B21" s="48">
        <f t="shared" si="0"/>
        <v>10</v>
      </c>
      <c r="C21" s="48"/>
      <c r="D21" s="48"/>
      <c r="E21" s="50"/>
      <c r="F21" s="50"/>
      <c r="G21" s="51"/>
      <c r="H21" s="50"/>
      <c r="I21" s="52"/>
      <c r="J21" s="52"/>
      <c r="K21" s="50"/>
      <c r="L21" s="53"/>
      <c r="M21" s="53"/>
      <c r="N21" s="50"/>
      <c r="O21" s="50"/>
      <c r="P21" s="68"/>
      <c r="Q21" s="50"/>
      <c r="R21" s="56"/>
      <c r="S21" s="48"/>
      <c r="T21" s="50"/>
      <c r="U21" s="48"/>
    </row>
    <row r="22" spans="2:21" s="37" customFormat="1" ht="15">
      <c r="B22" s="48">
        <f t="shared" si="0"/>
        <v>11</v>
      </c>
      <c r="C22" s="48"/>
      <c r="D22" s="48"/>
      <c r="E22" s="50"/>
      <c r="F22" s="50"/>
      <c r="G22" s="51"/>
      <c r="H22" s="50"/>
      <c r="I22" s="52"/>
      <c r="J22" s="52"/>
      <c r="K22" s="50"/>
      <c r="L22" s="53"/>
      <c r="M22" s="53"/>
      <c r="N22" s="50"/>
      <c r="O22" s="50"/>
      <c r="P22" s="68"/>
      <c r="Q22" s="50"/>
      <c r="R22" s="56"/>
      <c r="S22" s="48"/>
      <c r="T22" s="50"/>
      <c r="U22" s="48"/>
    </row>
    <row r="23" spans="2:21" s="37" customFormat="1" ht="15">
      <c r="B23" s="48">
        <f t="shared" si="0"/>
        <v>12</v>
      </c>
      <c r="C23" s="48"/>
      <c r="D23" s="48"/>
      <c r="E23" s="50"/>
      <c r="F23" s="50"/>
      <c r="G23" s="51"/>
      <c r="H23" s="50"/>
      <c r="I23" s="52"/>
      <c r="J23" s="52"/>
      <c r="K23" s="50"/>
      <c r="L23" s="53"/>
      <c r="M23" s="53"/>
      <c r="N23" s="50"/>
      <c r="O23" s="50"/>
      <c r="P23" s="68"/>
      <c r="Q23" s="50"/>
      <c r="R23" s="56"/>
      <c r="S23" s="48"/>
      <c r="T23" s="50"/>
      <c r="U23" s="48"/>
    </row>
    <row r="24" spans="2:21" s="37" customFormat="1" ht="15">
      <c r="B24" s="48">
        <f t="shared" si="0"/>
        <v>13</v>
      </c>
      <c r="C24" s="48"/>
      <c r="D24" s="48"/>
      <c r="E24" s="50"/>
      <c r="F24" s="50"/>
      <c r="G24" s="51"/>
      <c r="H24" s="50"/>
      <c r="I24" s="52"/>
      <c r="J24" s="52"/>
      <c r="K24" s="50"/>
      <c r="L24" s="53"/>
      <c r="M24" s="53"/>
      <c r="N24" s="50"/>
      <c r="O24" s="50"/>
      <c r="P24" s="68"/>
      <c r="Q24" s="50"/>
      <c r="R24" s="56"/>
      <c r="S24" s="48"/>
      <c r="T24" s="50"/>
      <c r="U24" s="48"/>
    </row>
    <row r="25" spans="2:21" s="37" customFormat="1" ht="15">
      <c r="B25" s="48">
        <f t="shared" si="0"/>
        <v>14</v>
      </c>
      <c r="C25" s="48"/>
      <c r="D25" s="48"/>
      <c r="E25" s="50"/>
      <c r="F25" s="50"/>
      <c r="G25" s="51"/>
      <c r="H25" s="50"/>
      <c r="I25" s="52"/>
      <c r="J25" s="52"/>
      <c r="K25" s="50"/>
      <c r="L25" s="53"/>
      <c r="M25" s="53"/>
      <c r="N25" s="50"/>
      <c r="O25" s="50"/>
      <c r="P25" s="68"/>
      <c r="Q25" s="50"/>
      <c r="R25" s="56"/>
      <c r="S25" s="48"/>
      <c r="T25" s="50"/>
      <c r="U25" s="48"/>
    </row>
    <row r="26" spans="2:21" s="37" customFormat="1" ht="15">
      <c r="B26" s="48">
        <f t="shared" si="0"/>
        <v>15</v>
      </c>
      <c r="C26" s="48"/>
      <c r="D26" s="48"/>
      <c r="E26" s="50"/>
      <c r="F26" s="50"/>
      <c r="G26" s="51"/>
      <c r="H26" s="50"/>
      <c r="I26" s="52"/>
      <c r="J26" s="52"/>
      <c r="K26" s="50"/>
      <c r="L26" s="53"/>
      <c r="M26" s="53"/>
      <c r="N26" s="50"/>
      <c r="O26" s="50"/>
      <c r="P26" s="68"/>
      <c r="Q26" s="50"/>
      <c r="R26" s="56"/>
      <c r="S26" s="48"/>
      <c r="T26" s="50"/>
      <c r="U26" s="48"/>
    </row>
    <row r="27" spans="2:21" s="37" customFormat="1" ht="15">
      <c r="B27" s="48">
        <f t="shared" si="0"/>
        <v>16</v>
      </c>
      <c r="C27" s="48"/>
      <c r="D27" s="48"/>
      <c r="E27" s="50"/>
      <c r="F27" s="50"/>
      <c r="G27" s="51"/>
      <c r="H27" s="50"/>
      <c r="I27" s="52"/>
      <c r="J27" s="52"/>
      <c r="K27" s="50"/>
      <c r="L27" s="53"/>
      <c r="M27" s="53"/>
      <c r="N27" s="50"/>
      <c r="O27" s="50"/>
      <c r="P27" s="68"/>
      <c r="Q27" s="50"/>
      <c r="R27" s="56"/>
      <c r="S27" s="48"/>
      <c r="T27" s="50"/>
      <c r="U27" s="48"/>
    </row>
    <row r="28" spans="2:21" s="37" customFormat="1" ht="15">
      <c r="B28" s="48">
        <f t="shared" si="0"/>
        <v>17</v>
      </c>
      <c r="C28" s="48"/>
      <c r="D28" s="48"/>
      <c r="E28" s="50"/>
      <c r="F28" s="50"/>
      <c r="G28" s="51"/>
      <c r="H28" s="50"/>
      <c r="I28" s="52"/>
      <c r="J28" s="52"/>
      <c r="K28" s="50"/>
      <c r="L28" s="53"/>
      <c r="M28" s="53"/>
      <c r="N28" s="50"/>
      <c r="O28" s="50"/>
      <c r="P28" s="68"/>
      <c r="Q28" s="50"/>
      <c r="R28" s="56"/>
      <c r="S28" s="48"/>
      <c r="T28" s="50"/>
      <c r="U28" s="48"/>
    </row>
    <row r="29" spans="2:21" s="37" customFormat="1" ht="15">
      <c r="B29" s="48">
        <f t="shared" si="0"/>
        <v>18</v>
      </c>
      <c r="C29" s="48"/>
      <c r="D29" s="48"/>
      <c r="E29" s="50"/>
      <c r="F29" s="50"/>
      <c r="G29" s="51"/>
      <c r="H29" s="50"/>
      <c r="I29" s="52"/>
      <c r="J29" s="52"/>
      <c r="K29" s="50"/>
      <c r="L29" s="53"/>
      <c r="M29" s="53"/>
      <c r="N29" s="50"/>
      <c r="O29" s="50"/>
      <c r="P29" s="68"/>
      <c r="Q29" s="50"/>
      <c r="R29" s="56"/>
      <c r="S29" s="48"/>
      <c r="T29" s="50"/>
      <c r="U29" s="48"/>
    </row>
    <row r="30" spans="2:21" s="37" customFormat="1" ht="15">
      <c r="B30" s="48">
        <f t="shared" si="0"/>
        <v>19</v>
      </c>
      <c r="C30" s="48"/>
      <c r="D30" s="48"/>
      <c r="E30" s="50"/>
      <c r="F30" s="50"/>
      <c r="G30" s="51"/>
      <c r="H30" s="50"/>
      <c r="I30" s="52"/>
      <c r="J30" s="52"/>
      <c r="K30" s="50"/>
      <c r="L30" s="53"/>
      <c r="M30" s="53"/>
      <c r="N30" s="50"/>
      <c r="O30" s="50"/>
      <c r="P30" s="68"/>
      <c r="Q30" s="50"/>
      <c r="R30" s="56"/>
      <c r="S30" s="48"/>
      <c r="T30" s="50"/>
      <c r="U30" s="48"/>
    </row>
    <row r="31" spans="2:21" s="37" customFormat="1" ht="15">
      <c r="B31" s="48">
        <f t="shared" si="0"/>
        <v>20</v>
      </c>
      <c r="C31" s="48"/>
      <c r="D31" s="48"/>
      <c r="E31" s="50"/>
      <c r="F31" s="50"/>
      <c r="G31" s="51"/>
      <c r="H31" s="50"/>
      <c r="I31" s="52"/>
      <c r="J31" s="52"/>
      <c r="K31" s="50"/>
      <c r="L31" s="53"/>
      <c r="M31" s="53"/>
      <c r="N31" s="50"/>
      <c r="O31" s="50"/>
      <c r="P31" s="68"/>
      <c r="Q31" s="50"/>
      <c r="R31" s="56"/>
      <c r="S31" s="48"/>
      <c r="T31" s="50"/>
      <c r="U31" s="48"/>
    </row>
    <row r="32" spans="2:21" s="37" customFormat="1" ht="15">
      <c r="B32" s="48">
        <f t="shared" si="0"/>
        <v>21</v>
      </c>
      <c r="C32" s="48"/>
      <c r="D32" s="48"/>
      <c r="E32" s="50"/>
      <c r="F32" s="50"/>
      <c r="G32" s="51"/>
      <c r="H32" s="50"/>
      <c r="I32" s="52"/>
      <c r="J32" s="52"/>
      <c r="K32" s="50"/>
      <c r="L32" s="53"/>
      <c r="M32" s="53"/>
      <c r="N32" s="50"/>
      <c r="O32" s="50"/>
      <c r="P32" s="68"/>
      <c r="Q32" s="50"/>
      <c r="R32" s="56"/>
      <c r="S32" s="48"/>
      <c r="T32" s="50"/>
      <c r="U32" s="48"/>
    </row>
    <row r="33" spans="2:21" s="37" customFormat="1" ht="15">
      <c r="B33" s="48">
        <f t="shared" si="0"/>
        <v>22</v>
      </c>
      <c r="C33" s="48"/>
      <c r="D33" s="48"/>
      <c r="E33" s="50"/>
      <c r="F33" s="50"/>
      <c r="G33" s="51"/>
      <c r="H33" s="50"/>
      <c r="I33" s="52"/>
      <c r="J33" s="52"/>
      <c r="K33" s="50"/>
      <c r="L33" s="53"/>
      <c r="M33" s="53"/>
      <c r="N33" s="50"/>
      <c r="O33" s="50"/>
      <c r="P33" s="68"/>
      <c r="Q33" s="50"/>
      <c r="R33" s="56"/>
      <c r="S33" s="48"/>
      <c r="T33" s="50"/>
      <c r="U33" s="48"/>
    </row>
    <row r="34" spans="2:21" s="37" customFormat="1" ht="15">
      <c r="B34" s="48">
        <f t="shared" si="0"/>
        <v>23</v>
      </c>
      <c r="C34" s="48"/>
      <c r="D34" s="48"/>
      <c r="E34" s="50"/>
      <c r="F34" s="50"/>
      <c r="G34" s="51"/>
      <c r="H34" s="50"/>
      <c r="I34" s="52"/>
      <c r="J34" s="52"/>
      <c r="K34" s="50"/>
      <c r="L34" s="53"/>
      <c r="M34" s="53"/>
      <c r="N34" s="50"/>
      <c r="O34" s="50"/>
      <c r="P34" s="68"/>
      <c r="Q34" s="50"/>
      <c r="R34" s="56"/>
      <c r="S34" s="48"/>
      <c r="T34" s="50"/>
      <c r="U34" s="48"/>
    </row>
    <row r="35" spans="2:21" s="37" customFormat="1" ht="15">
      <c r="B35" s="48">
        <f t="shared" si="0"/>
        <v>24</v>
      </c>
      <c r="C35" s="48"/>
      <c r="D35" s="48"/>
      <c r="E35" s="50"/>
      <c r="F35" s="50"/>
      <c r="G35" s="51"/>
      <c r="H35" s="50"/>
      <c r="I35" s="52"/>
      <c r="J35" s="52"/>
      <c r="K35" s="50"/>
      <c r="L35" s="53"/>
      <c r="M35" s="53"/>
      <c r="N35" s="50"/>
      <c r="O35" s="50"/>
      <c r="P35" s="68"/>
      <c r="Q35" s="50"/>
      <c r="R35" s="56"/>
      <c r="S35" s="48"/>
      <c r="T35" s="50"/>
      <c r="U35" s="48"/>
    </row>
    <row r="36" spans="2:21" ht="15">
      <c r="B36" s="48">
        <f t="shared" si="0"/>
        <v>25</v>
      </c>
      <c r="C36" s="48"/>
      <c r="D36" s="48"/>
      <c r="E36" s="50"/>
      <c r="F36" s="50"/>
      <c r="G36" s="51"/>
      <c r="H36" s="50"/>
      <c r="I36" s="52"/>
      <c r="J36" s="52"/>
      <c r="K36" s="50"/>
      <c r="L36" s="53"/>
      <c r="M36" s="53"/>
      <c r="N36" s="50"/>
      <c r="O36" s="50"/>
      <c r="P36" s="68"/>
      <c r="Q36" s="50"/>
      <c r="R36" s="56"/>
      <c r="S36" s="48"/>
      <c r="T36" s="50"/>
      <c r="U36" s="48"/>
    </row>
    <row r="37" spans="2:21" ht="15" customHeight="1">
      <c r="B37" s="48">
        <f t="shared" si="0"/>
        <v>26</v>
      </c>
      <c r="C37" s="48"/>
      <c r="D37" s="48"/>
      <c r="E37" s="50"/>
      <c r="F37" s="50"/>
      <c r="G37" s="51"/>
      <c r="H37" s="50"/>
      <c r="I37" s="52"/>
      <c r="J37" s="52"/>
      <c r="K37" s="50"/>
      <c r="L37" s="53"/>
      <c r="M37" s="53"/>
      <c r="N37" s="50"/>
      <c r="O37" s="50"/>
      <c r="P37" s="68"/>
      <c r="Q37" s="50"/>
      <c r="R37" s="56"/>
      <c r="S37" s="48"/>
      <c r="T37" s="50"/>
      <c r="U37" s="48"/>
    </row>
    <row r="38" spans="2:21" ht="15">
      <c r="B38" s="48">
        <f t="shared" si="0"/>
        <v>27</v>
      </c>
      <c r="C38" s="48"/>
      <c r="D38" s="48"/>
      <c r="E38" s="50"/>
      <c r="F38" s="50"/>
      <c r="G38" s="51"/>
      <c r="H38" s="50"/>
      <c r="I38" s="52"/>
      <c r="J38" s="52"/>
      <c r="K38" s="50"/>
      <c r="L38" s="53"/>
      <c r="M38" s="53"/>
      <c r="N38" s="50"/>
      <c r="O38" s="50"/>
      <c r="P38" s="68"/>
      <c r="Q38" s="50"/>
      <c r="R38" s="56"/>
      <c r="S38" s="48"/>
      <c r="T38" s="50"/>
      <c r="U38" s="48"/>
    </row>
    <row r="39" spans="2:21" ht="15">
      <c r="B39" s="48">
        <f t="shared" si="0"/>
        <v>28</v>
      </c>
      <c r="C39" s="48"/>
      <c r="D39" s="48"/>
      <c r="E39" s="50"/>
      <c r="F39" s="50"/>
      <c r="G39" s="51"/>
      <c r="H39" s="50"/>
      <c r="I39" s="52"/>
      <c r="J39" s="52"/>
      <c r="K39" s="50"/>
      <c r="L39" s="53"/>
      <c r="M39" s="53"/>
      <c r="N39" s="50"/>
      <c r="O39" s="50"/>
      <c r="P39" s="68"/>
      <c r="Q39" s="50"/>
      <c r="R39" s="56"/>
      <c r="S39" s="48"/>
      <c r="T39" s="50"/>
      <c r="U39" s="48"/>
    </row>
    <row r="40" spans="2:21" ht="15">
      <c r="B40" s="48">
        <f t="shared" si="0"/>
        <v>29</v>
      </c>
      <c r="C40" s="48"/>
      <c r="D40" s="48"/>
      <c r="E40" s="50"/>
      <c r="F40" s="50"/>
      <c r="G40" s="51"/>
      <c r="H40" s="50"/>
      <c r="I40" s="52"/>
      <c r="J40" s="52"/>
      <c r="K40" s="50"/>
      <c r="L40" s="53"/>
      <c r="M40" s="53"/>
      <c r="N40" s="50"/>
      <c r="O40" s="50"/>
      <c r="P40" s="68"/>
      <c r="Q40" s="50"/>
      <c r="R40" s="56"/>
      <c r="S40" s="48"/>
      <c r="T40" s="50"/>
      <c r="U40" s="48"/>
    </row>
    <row r="41" spans="2:21" ht="15">
      <c r="B41" s="48">
        <f t="shared" si="0"/>
        <v>30</v>
      </c>
      <c r="C41" s="48"/>
      <c r="D41" s="48"/>
      <c r="E41" s="50"/>
      <c r="F41" s="50"/>
      <c r="G41" s="51"/>
      <c r="H41" s="50"/>
      <c r="I41" s="52"/>
      <c r="J41" s="52"/>
      <c r="K41" s="50"/>
      <c r="L41" s="53"/>
      <c r="M41" s="53"/>
      <c r="N41" s="50"/>
      <c r="O41" s="50"/>
      <c r="P41" s="68"/>
      <c r="Q41" s="50"/>
      <c r="R41" s="56"/>
      <c r="S41" s="48"/>
      <c r="T41" s="50"/>
      <c r="U41" s="48"/>
    </row>
    <row r="42" spans="2:21" ht="15">
      <c r="B42" s="48">
        <f t="shared" si="0"/>
        <v>31</v>
      </c>
      <c r="C42" s="48"/>
      <c r="D42" s="48"/>
      <c r="E42" s="50"/>
      <c r="F42" s="50"/>
      <c r="G42" s="51"/>
      <c r="H42" s="50"/>
      <c r="I42" s="52"/>
      <c r="J42" s="52"/>
      <c r="K42" s="50"/>
      <c r="L42" s="53"/>
      <c r="M42" s="53"/>
      <c r="N42" s="50"/>
      <c r="O42" s="50"/>
      <c r="P42" s="68"/>
      <c r="Q42" s="50"/>
      <c r="R42" s="56"/>
      <c r="S42" s="48"/>
      <c r="T42" s="50"/>
      <c r="U42" s="48"/>
    </row>
    <row r="43" spans="2:21" ht="15">
      <c r="B43" s="48">
        <f t="shared" si="0"/>
        <v>32</v>
      </c>
      <c r="C43" s="48"/>
      <c r="D43" s="48"/>
      <c r="E43" s="50"/>
      <c r="F43" s="50"/>
      <c r="G43" s="51"/>
      <c r="H43" s="50"/>
      <c r="I43" s="52"/>
      <c r="J43" s="52"/>
      <c r="K43" s="50"/>
      <c r="L43" s="53"/>
      <c r="M43" s="53"/>
      <c r="N43" s="50"/>
      <c r="O43" s="50"/>
      <c r="P43" s="68"/>
      <c r="Q43" s="50"/>
      <c r="R43" s="56"/>
      <c r="S43" s="48"/>
      <c r="T43" s="50"/>
      <c r="U43" s="48"/>
    </row>
    <row r="44" spans="2:21" ht="15">
      <c r="B44" s="48">
        <f t="shared" si="0"/>
        <v>33</v>
      </c>
      <c r="C44" s="48"/>
      <c r="D44" s="48"/>
      <c r="E44" s="50"/>
      <c r="F44" s="50"/>
      <c r="G44" s="51"/>
      <c r="H44" s="50"/>
      <c r="I44" s="52"/>
      <c r="J44" s="52"/>
      <c r="K44" s="50"/>
      <c r="L44" s="53"/>
      <c r="M44" s="53"/>
      <c r="N44" s="50"/>
      <c r="O44" s="50"/>
      <c r="P44" s="68"/>
      <c r="Q44" s="50"/>
      <c r="R44" s="56"/>
      <c r="S44" s="48"/>
      <c r="T44" s="50"/>
      <c r="U44" s="48"/>
    </row>
    <row r="45" spans="2:21" ht="15">
      <c r="B45" s="48">
        <f t="shared" si="0"/>
        <v>34</v>
      </c>
      <c r="C45" s="48"/>
      <c r="D45" s="48"/>
      <c r="E45" s="50"/>
      <c r="F45" s="50"/>
      <c r="G45" s="51"/>
      <c r="H45" s="50"/>
      <c r="I45" s="52"/>
      <c r="J45" s="52"/>
      <c r="K45" s="50"/>
      <c r="L45" s="53"/>
      <c r="M45" s="53"/>
      <c r="N45" s="50"/>
      <c r="O45" s="50"/>
      <c r="P45" s="68"/>
      <c r="Q45" s="50"/>
      <c r="R45" s="56"/>
      <c r="S45" s="48"/>
      <c r="T45" s="50"/>
      <c r="U45" s="48"/>
    </row>
    <row r="46" spans="2:21" ht="15">
      <c r="B46" s="48">
        <f t="shared" si="0"/>
        <v>35</v>
      </c>
      <c r="C46" s="48"/>
      <c r="D46" s="48"/>
      <c r="E46" s="50"/>
      <c r="F46" s="50"/>
      <c r="G46" s="51"/>
      <c r="H46" s="50"/>
      <c r="I46" s="52"/>
      <c r="J46" s="52"/>
      <c r="K46" s="50"/>
      <c r="L46" s="53"/>
      <c r="M46" s="53"/>
      <c r="N46" s="50"/>
      <c r="O46" s="50"/>
      <c r="P46" s="68"/>
      <c r="Q46" s="50"/>
      <c r="R46" s="56"/>
      <c r="S46" s="48"/>
      <c r="T46" s="50"/>
      <c r="U46" s="48"/>
    </row>
    <row r="47" spans="2:21" ht="15">
      <c r="B47" s="48">
        <f t="shared" si="0"/>
        <v>36</v>
      </c>
      <c r="C47" s="48"/>
      <c r="D47" s="48"/>
      <c r="E47" s="50"/>
      <c r="F47" s="50"/>
      <c r="G47" s="51"/>
      <c r="H47" s="50"/>
      <c r="I47" s="52"/>
      <c r="J47" s="52"/>
      <c r="K47" s="50"/>
      <c r="L47" s="53"/>
      <c r="M47" s="53"/>
      <c r="N47" s="50"/>
      <c r="O47" s="50"/>
      <c r="P47" s="68"/>
      <c r="Q47" s="50"/>
      <c r="R47" s="56"/>
      <c r="S47" s="48"/>
      <c r="T47" s="50"/>
      <c r="U47" s="48"/>
    </row>
    <row r="48" spans="2:21" ht="15">
      <c r="B48" s="48">
        <f t="shared" si="0"/>
        <v>37</v>
      </c>
      <c r="C48" s="48"/>
      <c r="D48" s="48"/>
      <c r="E48" s="50"/>
      <c r="F48" s="50"/>
      <c r="G48" s="51"/>
      <c r="H48" s="50"/>
      <c r="I48" s="52"/>
      <c r="J48" s="52"/>
      <c r="K48" s="50"/>
      <c r="L48" s="53"/>
      <c r="M48" s="53"/>
      <c r="N48" s="50"/>
      <c r="O48" s="50"/>
      <c r="P48" s="68"/>
      <c r="Q48" s="50"/>
      <c r="R48" s="56"/>
      <c r="S48" s="48"/>
      <c r="T48" s="50"/>
      <c r="U48" s="48"/>
    </row>
    <row r="49" spans="2:21" ht="15">
      <c r="B49" s="48">
        <f t="shared" si="0"/>
        <v>38</v>
      </c>
      <c r="C49" s="48"/>
      <c r="D49" s="48"/>
      <c r="E49" s="50"/>
      <c r="F49" s="50"/>
      <c r="G49" s="51"/>
      <c r="H49" s="50"/>
      <c r="I49" s="52"/>
      <c r="J49" s="52"/>
      <c r="K49" s="50"/>
      <c r="L49" s="53"/>
      <c r="M49" s="53"/>
      <c r="N49" s="50"/>
      <c r="O49" s="50"/>
      <c r="P49" s="68"/>
      <c r="Q49" s="50"/>
      <c r="R49" s="56"/>
      <c r="S49" s="48"/>
      <c r="T49" s="50"/>
      <c r="U49" s="48"/>
    </row>
    <row r="50" spans="2:21" ht="15">
      <c r="B50" s="48">
        <f t="shared" si="0"/>
        <v>39</v>
      </c>
      <c r="C50" s="48"/>
      <c r="D50" s="48"/>
      <c r="E50" s="50"/>
      <c r="F50" s="50"/>
      <c r="G50" s="51"/>
      <c r="H50" s="50"/>
      <c r="I50" s="52"/>
      <c r="J50" s="52"/>
      <c r="K50" s="50"/>
      <c r="L50" s="53"/>
      <c r="M50" s="53"/>
      <c r="N50" s="50"/>
      <c r="O50" s="50"/>
      <c r="P50" s="68"/>
      <c r="Q50" s="50"/>
      <c r="R50" s="56"/>
      <c r="S50" s="48"/>
      <c r="T50" s="50"/>
      <c r="U50" s="48"/>
    </row>
    <row r="51" spans="2:21" ht="15">
      <c r="B51" s="48">
        <f t="shared" si="0"/>
        <v>40</v>
      </c>
      <c r="C51" s="48"/>
      <c r="D51" s="48"/>
      <c r="E51" s="50"/>
      <c r="F51" s="50"/>
      <c r="G51" s="51"/>
      <c r="H51" s="50"/>
      <c r="I51" s="52"/>
      <c r="J51" s="52"/>
      <c r="K51" s="50"/>
      <c r="L51" s="53"/>
      <c r="M51" s="53"/>
      <c r="N51" s="50"/>
      <c r="O51" s="50"/>
      <c r="P51" s="68"/>
      <c r="Q51" s="50"/>
      <c r="R51" s="56"/>
      <c r="S51" s="48"/>
      <c r="T51" s="50"/>
      <c r="U51" s="48"/>
    </row>
  </sheetData>
  <sheetProtection/>
  <mergeCells count="55">
    <mergeCell ref="I47:J47"/>
    <mergeCell ref="I48:J48"/>
    <mergeCell ref="I49:J49"/>
    <mergeCell ref="I50:J50"/>
    <mergeCell ref="I51:J51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B7:C7"/>
    <mergeCell ref="B10:U10"/>
    <mergeCell ref="S8:S9"/>
    <mergeCell ref="T8:U9"/>
    <mergeCell ref="I22:J22"/>
    <mergeCell ref="I17:J17"/>
    <mergeCell ref="I18:J18"/>
    <mergeCell ref="I19:J19"/>
    <mergeCell ref="I20:J20"/>
    <mergeCell ref="I21:J21"/>
    <mergeCell ref="B8:C8"/>
    <mergeCell ref="I11:J11"/>
    <mergeCell ref="I12:J12"/>
    <mergeCell ref="I13:J13"/>
    <mergeCell ref="I14:J14"/>
    <mergeCell ref="I15:J15"/>
    <mergeCell ref="I16:J16"/>
    <mergeCell ref="B2:U2"/>
    <mergeCell ref="B3:U3"/>
    <mergeCell ref="B4:U4"/>
    <mergeCell ref="K6:L6"/>
    <mergeCell ref="O5:T5"/>
    <mergeCell ref="K5:L5"/>
    <mergeCell ref="E5:F5"/>
    <mergeCell ref="O6:T6"/>
    <mergeCell ref="B5:D5"/>
  </mergeCells>
  <conditionalFormatting sqref="S8:S9 R2:R7 R12:R6553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conditionalFormatting sqref="U5:U7 U12:U51">
    <cfRule type="cellIs" priority="3" dxfId="1" operator="greaterThan" stopIfTrue="1">
      <formula>0</formula>
    </cfRule>
    <cfRule type="cellIs" priority="4" dxfId="10" operator="lessThan" stopIfTrue="1">
      <formula>0</formula>
    </cfRule>
  </conditionalFormatting>
  <conditionalFormatting sqref="U2:U4">
    <cfRule type="cellIs" priority="5" dxfId="9" operator="greaterThan" stopIfTrue="1">
      <formula>0</formula>
    </cfRule>
    <cfRule type="cellIs" priority="6" dxfId="0" operator="lessThan" stopIfTrue="1">
      <formula>0</formula>
    </cfRule>
  </conditionalFormatting>
  <conditionalFormatting sqref="G2:G4 G6:G7">
    <cfRule type="cellIs" priority="7" dxfId="7" operator="greaterThan" stopIfTrue="1">
      <formula>0</formula>
    </cfRule>
    <cfRule type="cellIs" priority="8" dxfId="0" operator="lessThan" stopIfTrue="1">
      <formula>0</formula>
    </cfRule>
  </conditionalFormatting>
  <conditionalFormatting sqref="I2:J4">
    <cfRule type="cellIs" priority="9" dxfId="5" operator="equal" stopIfTrue="1">
      <formula>"Buy"</formula>
    </cfRule>
    <cfRule type="cellIs" priority="10" dxfId="4" operator="equal" stopIfTrue="1">
      <formula>"Sell"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landscape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 Hovnanian Companies,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Position Size with Stops</dc:title>
  <dc:subject/>
  <dc:creator>cperruna</dc:creator>
  <cp:keywords/>
  <dc:description/>
  <cp:lastModifiedBy>Naziha</cp:lastModifiedBy>
  <cp:lastPrinted>2007-02-17T00:43:53Z</cp:lastPrinted>
  <dcterms:created xsi:type="dcterms:W3CDTF">2006-04-05T16:22:25Z</dcterms:created>
  <dcterms:modified xsi:type="dcterms:W3CDTF">2021-06-09T20:44:54Z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965708255</vt:i4>
  </property>
  <property fmtid="{D5CDD505-2E9C-101B-9397-08002B2CF9AE}" pid="3" name="_EmailSubject">
    <vt:lpwstr>stops and sizing</vt:lpwstr>
  </property>
  <property fmtid="{D5CDD505-2E9C-101B-9397-08002B2CF9AE}" pid="4" name="_AuthorEmail">
    <vt:lpwstr>CPerruna@KHOV.COM</vt:lpwstr>
  </property>
  <property fmtid="{D5CDD505-2E9C-101B-9397-08002B2CF9AE}" pid="5" name="_AuthorEmailDisplayName">
    <vt:lpwstr>Perruna, Chris</vt:lpwstr>
  </property>
  <property fmtid="{D5CDD505-2E9C-101B-9397-08002B2CF9AE}" pid="6" name="_ReviewingToolsShownOnce">
    <vt:lpwstr/>
  </property>
  <property fmtid="{D5CDD505-2E9C-101B-9397-08002B2CF9AE}" pid="7" name="EmbedSmartTagsHasBeenSet">
    <vt:i4>1</vt:i4>
  </property>
</Properties>
</file>