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filterPrivacy="1" codeName="ThisWorkbook"/>
  <xr:revisionPtr revIDLastSave="0" documentId="13_ncr:11_{E7F56614-60A6-4CEE-8DBF-648A782A1AAC}" xr6:coauthVersionLast="34" xr6:coauthVersionMax="34" xr10:uidLastSave="{00000000-0000-0000-0000-000000000000}"/>
  <bookViews>
    <workbookView xWindow="0" yWindow="0" windowWidth="28800" windowHeight="12195" tabRatio="415" activeTab="1" xr2:uid="{00000000-000D-0000-FFFF-FFFF00000000}"/>
  </bookViews>
  <sheets>
    <sheet name="Gantt" sheetId="11" r:id="rId1"/>
    <sheet name="About" sheetId="12" r:id="rId2"/>
  </sheets>
  <definedNames>
    <definedName name="_xlnm.Print_Titles" localSheetId="0">Gantt!$4:$7</definedName>
    <definedName name="Project_Start">Gantt!$F$3</definedName>
    <definedName name="Scrolling_Increment">Gantt!$F$4</definedName>
    <definedName name="Today" localSheetId="0">TODAY()</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<sst xmlns="http://schemas.openxmlformats.org/spreadsheetml/2006/main" count="74" uniqueCount="46">
  <si>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Task 3</t>
  </si>
  <si>
    <t>Task 4</t>
  </si>
  <si>
    <t>Task 5</t>
  </si>
  <si>
    <t>Task 1</t>
  </si>
  <si>
    <t>Task 2</t>
  </si>
  <si>
    <t>PROJECT TITLE</t>
  </si>
  <si>
    <t>About This Template</t>
  </si>
  <si>
    <t>Company Name</t>
  </si>
  <si>
    <t>Project Lead</t>
  </si>
  <si>
    <t>Guide for Screen Readers</t>
  </si>
  <si>
    <t>Name</t>
  </si>
  <si>
    <t>This is an empty row</t>
  </si>
  <si>
    <t>No. Days</t>
  </si>
  <si>
    <t>Category</t>
  </si>
  <si>
    <t>Goal</t>
  </si>
  <si>
    <t>Milestone</t>
  </si>
  <si>
    <t>Assigned To</t>
  </si>
  <si>
    <t>Progress</t>
  </si>
  <si>
    <t>Start</t>
  </si>
  <si>
    <t>Title 1</t>
  </si>
  <si>
    <t>Title 2</t>
  </si>
  <si>
    <t>Title 3</t>
  </si>
  <si>
    <t>Title 4</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</si>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</sst>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62">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3" borderId="0" xfId="0" applyNumberFormat="1" applyFont="1" applyFill="1" applyBorder="1" applyAlignment="1">
      <alignment horizontal="center" vertical="center"/>
    </xf>
    <xf numFmtId="164" fontId="16"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8"/>
      <tableStyleElement type="headerRow" dxfId="27"/>
      <tableStyleElement type="firstRowStripe" dxfId="26"/>
    </tableStyle>
    <tableStyle name="ToDoList"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228600</xdr:colOff>
          <xdr:row>5</xdr:row>
          <xdr:rowOff>238125</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G33" totalsRowShown="0">
  <autoFilter ref="B7:G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Milestone Description" dataDxfId="2"/>
    <tableColumn id="2" xr3:uid="{B8ACC97F-C189-49BA-91CF-CB5671185BCF}" name="Category" dataDxfId="1"/>
    <tableColumn id="3" xr3:uid="{5419FA1B-A035-4F0A-9257-1AA4BCB5E6CF}" name="Assigned To" dataDxfId="0"/>
    <tableColumn id="4" xr3:uid="{A60A6524-18F0-48B7-BB3C-2F4A35799FF7}" name="Progress"/>
    <tableColumn id="5" xr3:uid="{59612C1F-9AAB-483B-A6A5-3563E9D77941}" name="Start"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showRuler="0" topLeftCell="A27" zoomScaleNormal="100" zoomScalePageLayoutView="70" workbookViewId="0">
      <selection activeCell="A34" sqref="A34"/>
    </sheetView>
  </sheetViews>
  <sheetFormatPr defaultRowHeight="30" customHeight="1" x14ac:dyDescent="0.25"/>
  <cols>
    <col min="1" max="1" width="2.7109375" style="14" customWidth="1"/>
    <col min="2" max="2" width="19.85546875" customWidth="1"/>
    <col min="3" max="3" width="10.5703125" style="20" customWidth="1"/>
    <col min="4" max="4" width="20.5703125" customWidth="1"/>
    <col min="5" max="5" width="10.7109375" customWidth="1"/>
    <col min="6" max="6" width="10.42578125" style="3" customWidth="1"/>
    <col min="7" max="7" width="10.42578125" customWidth="1"/>
    <col min="8" max="8" width="2.7109375" customWidth="1"/>
    <col min="9" max="64" width="3.5703125" customWidth="1"/>
    <col min="69" max="70" width="10.28515625"/>
  </cols>
  <sheetData>
    <row r="1" spans="1:64" ht="30" customHeight="1" x14ac:dyDescent="0.45">
      <c r="A1" s="15" t="s">
        <v>41</v>
      </c>
      <c r="B1" s="17" t="s">
        <v>5</v>
      </c>
      <c r="C1" s="17"/>
      <c r="D1" s="1"/>
      <c r="F1"/>
      <c r="G1" s="7"/>
      <c r="I1" s="40" t="s">
        <v>29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33</v>
      </c>
      <c r="B2" s="18" t="s">
        <v>7</v>
      </c>
      <c r="C2" s="18"/>
      <c r="F2" s="23"/>
      <c r="G2" s="21"/>
      <c r="I2" s="59" t="s">
        <v>27</v>
      </c>
      <c r="J2" s="59"/>
      <c r="K2" s="59"/>
      <c r="L2" s="59"/>
      <c r="N2" s="60" t="s">
        <v>25</v>
      </c>
      <c r="O2" s="60"/>
      <c r="P2" s="60"/>
      <c r="Q2" s="60"/>
      <c r="R2" s="20"/>
      <c r="S2" s="61" t="s">
        <v>24</v>
      </c>
      <c r="T2" s="61"/>
      <c r="U2" s="61"/>
      <c r="V2" s="61"/>
      <c r="W2" s="20"/>
      <c r="X2" s="52" t="s">
        <v>26</v>
      </c>
      <c r="Y2" s="52"/>
      <c r="Z2" s="52"/>
      <c r="AA2" s="52"/>
      <c r="AB2" s="20"/>
      <c r="AC2" s="53" t="s">
        <v>30</v>
      </c>
      <c r="AD2" s="53"/>
      <c r="AE2" s="53"/>
      <c r="AF2" s="53"/>
    </row>
    <row r="3" spans="1:64" ht="30" customHeight="1" x14ac:dyDescent="0.25">
      <c r="A3" s="15" t="s">
        <v>42</v>
      </c>
      <c r="B3" s="19" t="s">
        <v>8</v>
      </c>
      <c r="C3" s="19"/>
      <c r="D3" s="54" t="s">
        <v>28</v>
      </c>
      <c r="E3" s="55"/>
      <c r="F3" s="57">
        <f ca="1">IFERROR(IF(MIN(Milestones[Start])=0,TODAY(),MIN(Milestones[Start])),TODAY())</f>
        <v>43288</v>
      </c>
      <c r="G3" s="58"/>
      <c r="H3" s="22"/>
    </row>
    <row r="4" spans="1:64" ht="30" customHeight="1" x14ac:dyDescent="0.35">
      <c r="A4" s="15" t="s">
        <v>34</v>
      </c>
      <c r="D4" s="54" t="s">
        <v>23</v>
      </c>
      <c r="E4" s="55"/>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35</v>
      </c>
      <c r="B5" s="56"/>
      <c r="C5" s="56"/>
      <c r="D5" s="56"/>
      <c r="E5" s="56"/>
      <c r="F5" s="56"/>
      <c r="G5" s="56"/>
      <c r="H5" s="56"/>
      <c r="I5" s="49">
        <f ca="1">IFERROR(Project_Start+Scrolling_Increment,TODAY())</f>
        <v>43288</v>
      </c>
      <c r="J5" s="50">
        <f ca="1">I5+1</f>
        <v>43289</v>
      </c>
      <c r="K5" s="50">
        <f t="shared" ref="K5:AX5" ca="1" si="0">J5+1</f>
        <v>43290</v>
      </c>
      <c r="L5" s="50">
        <f t="shared" ca="1" si="0"/>
        <v>43291</v>
      </c>
      <c r="M5" s="50">
        <f t="shared" ca="1" si="0"/>
        <v>43292</v>
      </c>
      <c r="N5" s="50">
        <f t="shared" ca="1" si="0"/>
        <v>43293</v>
      </c>
      <c r="O5" s="51">
        <f t="shared" ca="1" si="0"/>
        <v>43294</v>
      </c>
      <c r="P5" s="49">
        <f ca="1">O5+1</f>
        <v>43295</v>
      </c>
      <c r="Q5" s="50">
        <f ca="1">P5+1</f>
        <v>43296</v>
      </c>
      <c r="R5" s="50">
        <f t="shared" ca="1" si="0"/>
        <v>43297</v>
      </c>
      <c r="S5" s="50">
        <f t="shared" ca="1" si="0"/>
        <v>43298</v>
      </c>
      <c r="T5" s="50">
        <f t="shared" ca="1" si="0"/>
        <v>43299</v>
      </c>
      <c r="U5" s="50">
        <f t="shared" ca="1" si="0"/>
        <v>43300</v>
      </c>
      <c r="V5" s="51">
        <f t="shared" ca="1" si="0"/>
        <v>43301</v>
      </c>
      <c r="W5" s="49">
        <f ca="1">V5+1</f>
        <v>43302</v>
      </c>
      <c r="X5" s="50">
        <f ca="1">W5+1</f>
        <v>43303</v>
      </c>
      <c r="Y5" s="50">
        <f t="shared" ca="1" si="0"/>
        <v>43304</v>
      </c>
      <c r="Z5" s="50">
        <f t="shared" ca="1" si="0"/>
        <v>43305</v>
      </c>
      <c r="AA5" s="50">
        <f t="shared" ca="1" si="0"/>
        <v>43306</v>
      </c>
      <c r="AB5" s="50">
        <f t="shared" ca="1" si="0"/>
        <v>43307</v>
      </c>
      <c r="AC5" s="51">
        <f t="shared" ca="1" si="0"/>
        <v>43308</v>
      </c>
      <c r="AD5" s="49">
        <f ca="1">AC5+1</f>
        <v>43309</v>
      </c>
      <c r="AE5" s="50">
        <f ca="1">AD5+1</f>
        <v>43310</v>
      </c>
      <c r="AF5" s="50">
        <f t="shared" ca="1" si="0"/>
        <v>43311</v>
      </c>
      <c r="AG5" s="50">
        <f t="shared" ca="1" si="0"/>
        <v>43312</v>
      </c>
      <c r="AH5" s="50">
        <f t="shared" ca="1" si="0"/>
        <v>43313</v>
      </c>
      <c r="AI5" s="50">
        <f t="shared" ca="1" si="0"/>
        <v>43314</v>
      </c>
      <c r="AJ5" s="51">
        <f t="shared" ca="1" si="0"/>
        <v>43315</v>
      </c>
      <c r="AK5" s="49">
        <f ca="1">AJ5+1</f>
        <v>43316</v>
      </c>
      <c r="AL5" s="50">
        <f ca="1">AK5+1</f>
        <v>43317</v>
      </c>
      <c r="AM5" s="50">
        <f t="shared" ca="1" si="0"/>
        <v>43318</v>
      </c>
      <c r="AN5" s="50">
        <f t="shared" ca="1" si="0"/>
        <v>43319</v>
      </c>
      <c r="AO5" s="50">
        <f t="shared" ca="1" si="0"/>
        <v>43320</v>
      </c>
      <c r="AP5" s="50">
        <f t="shared" ca="1" si="0"/>
        <v>43321</v>
      </c>
      <c r="AQ5" s="51">
        <f t="shared" ca="1" si="0"/>
        <v>43322</v>
      </c>
      <c r="AR5" s="49">
        <f ca="1">AQ5+1</f>
        <v>43323</v>
      </c>
      <c r="AS5" s="50">
        <f ca="1">AR5+1</f>
        <v>43324</v>
      </c>
      <c r="AT5" s="50">
        <f t="shared" ca="1" si="0"/>
        <v>43325</v>
      </c>
      <c r="AU5" s="50">
        <f t="shared" ca="1" si="0"/>
        <v>43326</v>
      </c>
      <c r="AV5" s="50">
        <f t="shared" ca="1" si="0"/>
        <v>43327</v>
      </c>
      <c r="AW5" s="50">
        <f t="shared" ca="1" si="0"/>
        <v>43328</v>
      </c>
      <c r="AX5" s="51">
        <f t="shared" ca="1" si="0"/>
        <v>43329</v>
      </c>
      <c r="AY5" s="49">
        <f ca="1">AX5+1</f>
        <v>43330</v>
      </c>
      <c r="AZ5" s="50">
        <f ca="1">AY5+1</f>
        <v>43331</v>
      </c>
      <c r="BA5" s="50">
        <f t="shared" ref="BA5:BE5" ca="1" si="1">AZ5+1</f>
        <v>43332</v>
      </c>
      <c r="BB5" s="50">
        <f t="shared" ca="1" si="1"/>
        <v>43333</v>
      </c>
      <c r="BC5" s="50">
        <f t="shared" ca="1" si="1"/>
        <v>43334</v>
      </c>
      <c r="BD5" s="50">
        <f t="shared" ca="1" si="1"/>
        <v>43335</v>
      </c>
      <c r="BE5" s="51">
        <f t="shared" ca="1" si="1"/>
        <v>43336</v>
      </c>
      <c r="BF5" s="49">
        <f ca="1">BE5+1</f>
        <v>43337</v>
      </c>
      <c r="BG5" s="50">
        <f ca="1">BF5+1</f>
        <v>43338</v>
      </c>
      <c r="BH5" s="50">
        <f t="shared" ref="BH5:BL5" ca="1" si="2">BG5+1</f>
        <v>43339</v>
      </c>
      <c r="BI5" s="50">
        <f t="shared" ca="1" si="2"/>
        <v>43340</v>
      </c>
      <c r="BJ5" s="50">
        <f t="shared" ca="1" si="2"/>
        <v>43341</v>
      </c>
      <c r="BK5" s="50">
        <f t="shared" ca="1" si="2"/>
        <v>43342</v>
      </c>
      <c r="BL5" s="51">
        <f t="shared" ca="1" si="2"/>
        <v>43343</v>
      </c>
    </row>
    <row r="6" spans="1:64" s="20" customFormat="1" ht="25.15" customHeight="1" x14ac:dyDescent="0.25">
      <c r="A6" s="15" t="s">
        <v>36</v>
      </c>
      <c r="B6" s="35"/>
      <c r="C6" s="35"/>
      <c r="D6" s="35"/>
      <c r="E6" s="35"/>
      <c r="F6" s="35"/>
      <c r="G6" s="35"/>
      <c r="H6" s="35"/>
      <c r="I6" s="46"/>
      <c r="J6" s="47"/>
      <c r="K6" s="47"/>
      <c r="L6" s="47"/>
      <c r="M6" s="47"/>
      <c r="N6" s="47"/>
      <c r="O6" s="48"/>
      <c r="P6" s="46"/>
      <c r="Q6" s="47"/>
      <c r="R6" s="47"/>
      <c r="S6" s="47"/>
      <c r="T6" s="47"/>
      <c r="U6" s="47"/>
      <c r="V6" s="48"/>
      <c r="W6" s="46"/>
      <c r="X6" s="47"/>
      <c r="Y6" s="47"/>
      <c r="Z6" s="47"/>
      <c r="AA6" s="47"/>
      <c r="AB6" s="47"/>
      <c r="AC6" s="48"/>
      <c r="AD6" s="46"/>
      <c r="AE6" s="47"/>
      <c r="AF6" s="47"/>
      <c r="AG6" s="47"/>
      <c r="AH6" s="47"/>
      <c r="AI6" s="47"/>
      <c r="AJ6" s="48"/>
      <c r="AK6" s="46"/>
      <c r="AL6" s="47"/>
      <c r="AM6" s="47"/>
      <c r="AN6" s="47"/>
      <c r="AO6" s="47"/>
      <c r="AP6" s="47"/>
      <c r="AQ6" s="48"/>
      <c r="AR6" s="46"/>
      <c r="AS6" s="47"/>
      <c r="AT6" s="47"/>
      <c r="AU6" s="47"/>
      <c r="AV6" s="47"/>
      <c r="AW6" s="47"/>
      <c r="AX6" s="48"/>
      <c r="AY6" s="46"/>
      <c r="AZ6" s="47"/>
      <c r="BA6" s="47"/>
      <c r="BB6" s="47"/>
      <c r="BC6" s="47"/>
      <c r="BD6" s="47"/>
      <c r="BE6" s="48"/>
      <c r="BF6" s="46"/>
      <c r="BG6" s="47"/>
      <c r="BH6" s="47"/>
      <c r="BI6" s="47"/>
      <c r="BJ6" s="47"/>
      <c r="BK6" s="47"/>
      <c r="BL6" s="48"/>
    </row>
    <row r="7" spans="1:64" ht="30.95" customHeight="1" thickBot="1" x14ac:dyDescent="0.3">
      <c r="A7" s="15" t="s">
        <v>37</v>
      </c>
      <c r="B7" s="28" t="s">
        <v>31</v>
      </c>
      <c r="C7" s="29" t="s">
        <v>13</v>
      </c>
      <c r="D7" s="29" t="s">
        <v>16</v>
      </c>
      <c r="E7" s="29" t="s">
        <v>17</v>
      </c>
      <c r="F7" s="29" t="s">
        <v>18</v>
      </c>
      <c r="G7" s="29" t="s">
        <v>12</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thickBot="1" x14ac:dyDescent="0.3">
      <c r="A8" s="14" t="s">
        <v>43</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38</v>
      </c>
      <c r="B9" s="42" t="s">
        <v>19</v>
      </c>
      <c r="C9" s="34"/>
      <c r="D9" s="34"/>
      <c r="E9" s="31"/>
      <c r="F9" s="32"/>
      <c r="G9" s="33"/>
      <c r="H9" s="26"/>
      <c r="I9" s="38" t="str">
        <f t="shared" ref="I9:X24" ca="1" si="6">IF(AND($C9="Goal",I$5&gt;=$F9,I$5&lt;=$F9+$G9-1),2,IF(AND($C9="Milestone",I$5&gt;=$F9,I$5&lt;=$F9+$G9-1),1,""))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IF(AND($C9="Goal",Y$5&gt;=$F9,Y$5&lt;=$F9+$G9-1),2,IF(AND($C9="Milestone",Y$5&gt;=$F9,Y$5&lt;=$F9+$G9-1),1,""))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IF(AND($C9="Goal",AO$5&gt;=$F9,AO$5&lt;=$F9+$G9-1),2,IF(AND($C9="Milestone",AO$5&gt;=$F9,AO$5&lt;=$F9+$G9-1),1,""))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IF(AND($C9="Goal",BE$5&gt;=$F9,BE$5&lt;=$F9+$G9-1),2,IF(AND($C9="Milestone",BE$5&gt;=$F9,BE$5&lt;=$F9+$G9-1),1,""))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25">
      <c r="A10" s="15"/>
      <c r="B10" s="41" t="s">
        <v>3</v>
      </c>
      <c r="C10" s="34" t="s">
        <v>14</v>
      </c>
      <c r="D10" s="34" t="s">
        <v>10</v>
      </c>
      <c r="E10" s="31">
        <v>0.25</v>
      </c>
      <c r="F10" s="32">
        <f ca="1">TODAY()</f>
        <v>43294</v>
      </c>
      <c r="G10" s="33">
        <v>3</v>
      </c>
      <c r="H10" s="26"/>
      <c r="I10" s="38" t="str">
        <f ca="1">IF(AND($C10="Goal",I$5&gt;=$F10,I$5&lt;=$F10+$G10-1),2,IF(AND($C10="Milestone",I$5&gt;=$F10,I$5&lt;=$F10+$G10-1),1,""))</f>
        <v/>
      </c>
      <c r="J10" s="38" t="str">
        <f t="shared" ca="1" si="6"/>
        <v/>
      </c>
      <c r="K10" s="38" t="str">
        <f t="shared" ca="1" si="6"/>
        <v/>
      </c>
      <c r="L10" s="38" t="str">
        <f t="shared" ca="1" si="6"/>
        <v/>
      </c>
      <c r="M10" s="38" t="str">
        <f t="shared" ca="1" si="6"/>
        <v/>
      </c>
      <c r="N10" s="38" t="str">
        <f t="shared" ca="1" si="6"/>
        <v/>
      </c>
      <c r="O10" s="38">
        <f t="shared" ca="1" si="6"/>
        <v>2</v>
      </c>
      <c r="P10" s="38">
        <f t="shared" ca="1" si="6"/>
        <v>2</v>
      </c>
      <c r="Q10" s="38">
        <f t="shared" ca="1" si="6"/>
        <v>2</v>
      </c>
      <c r="R10" s="38" t="str">
        <f t="shared" ca="1" si="6"/>
        <v/>
      </c>
      <c r="S10" s="38" t="str">
        <f t="shared" ca="1" si="6"/>
        <v/>
      </c>
      <c r="T10" s="38" t="str">
        <f t="shared" ca="1" si="6"/>
        <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30" customHeight="1" x14ac:dyDescent="0.25">
      <c r="A11" s="15"/>
      <c r="B11" s="41" t="s">
        <v>4</v>
      </c>
      <c r="C11" s="34" t="s">
        <v>15</v>
      </c>
      <c r="D11" s="34"/>
      <c r="E11" s="31"/>
      <c r="F11" s="32">
        <f ca="1">TODAY()+5</f>
        <v>43299</v>
      </c>
      <c r="G11" s="33">
        <v>1</v>
      </c>
      <c r="H11" s="26"/>
      <c r="I11" s="38" t="str">
        <f t="shared" ref="I11:X26" ca="1" si="10">IF(AND($C11="Goal",I$5&gt;=$F11,I$5&lt;=$F11+$G11-1),2,IF(AND($C11="Milestone",I$5&gt;=$F11,I$5&lt;=$F11+$G11-1),1,""))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f t="shared" ca="1" si="6"/>
        <v>1</v>
      </c>
      <c r="U11" s="38" t="str">
        <f t="shared" ca="1" si="6"/>
        <v/>
      </c>
      <c r="V11" s="38" t="str">
        <f t="shared" ca="1" si="6"/>
        <v/>
      </c>
      <c r="W11" s="38" t="str">
        <f t="shared" ca="1" si="6"/>
        <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25">
      <c r="A12" s="14"/>
      <c r="B12" s="41" t="s">
        <v>0</v>
      </c>
      <c r="C12" s="34" t="s">
        <v>25</v>
      </c>
      <c r="D12" s="34"/>
      <c r="E12" s="31">
        <v>0.5</v>
      </c>
      <c r="F12" s="32">
        <f ca="1">F10-3</f>
        <v>43291</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25">
      <c r="A13" s="14"/>
      <c r="B13" s="41" t="s">
        <v>1</v>
      </c>
      <c r="C13" s="34" t="s">
        <v>15</v>
      </c>
      <c r="D13" s="34"/>
      <c r="E13" s="31"/>
      <c r="F13" s="32">
        <f ca="1">F10+20</f>
        <v>43314</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f t="shared" ca="1" si="7"/>
        <v>1</v>
      </c>
      <c r="AJ13" s="38" t="str">
        <f t="shared" ca="1" si="7"/>
        <v/>
      </c>
      <c r="AK13" s="38" t="str">
        <f t="shared" ca="1" si="7"/>
        <v/>
      </c>
      <c r="AL13" s="38" t="str">
        <f t="shared" ca="1" si="7"/>
        <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25">
      <c r="A14" s="14"/>
      <c r="B14" s="41" t="s">
        <v>2</v>
      </c>
      <c r="C14" s="34" t="s">
        <v>24</v>
      </c>
      <c r="D14" s="34"/>
      <c r="E14" s="31">
        <v>0.1</v>
      </c>
      <c r="F14" s="32">
        <f ca="1">F10+6</f>
        <v>43300</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25">
      <c r="A15" s="15"/>
      <c r="B15" s="42" t="s">
        <v>20</v>
      </c>
      <c r="C15" s="34"/>
      <c r="D15" s="34"/>
      <c r="E15" s="31"/>
      <c r="F15" s="32"/>
      <c r="G15" s="33"/>
      <c r="H15" s="26"/>
      <c r="I15" s="38" t="str">
        <f t="shared" ca="1" si="10"/>
        <v/>
      </c>
      <c r="J15" s="38" t="str">
        <f t="shared" ca="1" si="6"/>
        <v/>
      </c>
      <c r="K15" s="38" t="str">
        <f t="shared" ca="1" si="6"/>
        <v/>
      </c>
      <c r="L15" s="38" t="str">
        <f t="shared" ca="1" si="6"/>
        <v/>
      </c>
      <c r="M15" s="38" t="str">
        <f t="shared" ca="1" si="6"/>
        <v/>
      </c>
      <c r="N15" s="38" t="str">
        <f t="shared" ca="1" si="6"/>
        <v/>
      </c>
      <c r="O15" s="38" t="str">
        <f t="shared" ca="1" si="6"/>
        <v/>
      </c>
      <c r="P15" s="38" t="str">
        <f t="shared" ca="1" si="6"/>
        <v/>
      </c>
      <c r="Q15" s="38" t="str">
        <f t="shared" ca="1" si="6"/>
        <v/>
      </c>
      <c r="R15" s="38" t="str">
        <f t="shared" ca="1" si="6"/>
        <v/>
      </c>
      <c r="S15" s="38" t="str">
        <f t="shared" ca="1" si="6"/>
        <v/>
      </c>
      <c r="T15" s="38" t="str">
        <f t="shared" ca="1" si="6"/>
        <v/>
      </c>
      <c r="U15" s="38" t="str">
        <f t="shared" ca="1" si="6"/>
        <v/>
      </c>
      <c r="V15" s="38" t="str">
        <f t="shared" ca="1" si="6"/>
        <v/>
      </c>
      <c r="W15" s="38" t="str">
        <f t="shared" ca="1" si="6"/>
        <v/>
      </c>
      <c r="X15" s="38" t="str">
        <f t="shared" ca="1" si="6"/>
        <v/>
      </c>
      <c r="Y15" s="38" t="str">
        <f t="shared" ca="1" si="7"/>
        <v/>
      </c>
      <c r="Z15" s="38" t="str">
        <f t="shared" ca="1" si="7"/>
        <v/>
      </c>
      <c r="AA15" s="38" t="str">
        <f t="shared" ca="1" si="7"/>
        <v/>
      </c>
      <c r="AB15" s="38" t="str">
        <f t="shared" ca="1" si="7"/>
        <v/>
      </c>
      <c r="AC15" s="38" t="str">
        <f t="shared" ca="1" si="7"/>
        <v/>
      </c>
      <c r="AD15" s="38" t="str">
        <f t="shared" ca="1" si="7"/>
        <v/>
      </c>
      <c r="AE15" s="38" t="str">
        <f t="shared" ca="1" si="7"/>
        <v/>
      </c>
      <c r="AF15" s="38" t="str">
        <f t="shared" ca="1" si="7"/>
        <v/>
      </c>
      <c r="AG15" s="38" t="str">
        <f t="shared" ca="1" si="7"/>
        <v/>
      </c>
      <c r="AH15" s="38" t="str">
        <f t="shared" ca="1" si="7"/>
        <v/>
      </c>
      <c r="AI15" s="38" t="str">
        <f t="shared" ca="1" si="7"/>
        <v/>
      </c>
      <c r="AJ15" s="38" t="str">
        <f t="shared" ca="1" si="7"/>
        <v/>
      </c>
      <c r="AK15" s="38" t="str">
        <f t="shared" ca="1" si="7"/>
        <v/>
      </c>
      <c r="AL15" s="38" t="str">
        <f t="shared" ca="1" si="7"/>
        <v/>
      </c>
      <c r="AM15" s="38" t="str">
        <f t="shared" ca="1" si="7"/>
        <v/>
      </c>
      <c r="AN15" s="38" t="str">
        <f t="shared" ca="1" si="7"/>
        <v/>
      </c>
      <c r="AO15" s="38" t="str">
        <f t="shared" ca="1" si="8"/>
        <v/>
      </c>
      <c r="AP15" s="38" t="str">
        <f t="shared" ca="1" si="8"/>
        <v/>
      </c>
      <c r="AQ15" s="38" t="str">
        <f t="shared" ca="1" si="8"/>
        <v/>
      </c>
      <c r="AR15" s="38" t="str">
        <f t="shared" ca="1" si="8"/>
        <v/>
      </c>
      <c r="AS15" s="38" t="str">
        <f t="shared" ca="1" si="8"/>
        <v/>
      </c>
      <c r="AT15" s="38" t="str">
        <f t="shared" ca="1" si="8"/>
        <v/>
      </c>
      <c r="AU15" s="38" t="str">
        <f t="shared" ca="1" si="8"/>
        <v/>
      </c>
      <c r="AV15" s="38" t="str">
        <f t="shared" ca="1" si="8"/>
        <v/>
      </c>
      <c r="AW15" s="38" t="str">
        <f t="shared" ca="1" si="8"/>
        <v/>
      </c>
      <c r="AX15" s="38" t="str">
        <f t="shared" ca="1" si="8"/>
        <v/>
      </c>
      <c r="AY15" s="38" t="str">
        <f t="shared" ca="1" si="8"/>
        <v/>
      </c>
      <c r="AZ15" s="38" t="str">
        <f t="shared" ca="1" si="8"/>
        <v/>
      </c>
      <c r="BA15" s="38" t="str">
        <f t="shared" ca="1" si="8"/>
        <v/>
      </c>
      <c r="BB15" s="38" t="str">
        <f t="shared" ca="1" si="8"/>
        <v/>
      </c>
      <c r="BC15" s="38" t="str">
        <f t="shared" ca="1" si="8"/>
        <v/>
      </c>
      <c r="BD15" s="38" t="str">
        <f t="shared" ca="1" si="8"/>
        <v/>
      </c>
      <c r="BE15" s="38" t="str">
        <f t="shared" ca="1" si="9"/>
        <v/>
      </c>
      <c r="BF15" s="38" t="str">
        <f t="shared" ca="1" si="9"/>
        <v/>
      </c>
      <c r="BG15" s="38" t="str">
        <f t="shared" ca="1" si="9"/>
        <v/>
      </c>
      <c r="BH15" s="38" t="str">
        <f t="shared" ca="1" si="9"/>
        <v/>
      </c>
      <c r="BI15" s="38" t="str">
        <f t="shared" ca="1" si="9"/>
        <v/>
      </c>
      <c r="BJ15" s="38" t="str">
        <f t="shared" ca="1" si="9"/>
        <v/>
      </c>
      <c r="BK15" s="38" t="str">
        <f t="shared" ca="1" si="9"/>
        <v/>
      </c>
      <c r="BL15" s="38" t="str">
        <f t="shared" ca="1" si="9"/>
        <v/>
      </c>
    </row>
    <row r="16" spans="1:64" s="2" customFormat="1" ht="30" customHeight="1" x14ac:dyDescent="0.25">
      <c r="A16" s="15"/>
      <c r="B16" s="41" t="s">
        <v>3</v>
      </c>
      <c r="C16" s="34" t="s">
        <v>26</v>
      </c>
      <c r="D16" s="34"/>
      <c r="E16" s="31">
        <v>0.6</v>
      </c>
      <c r="F16" s="32">
        <f ca="1">F10+6</f>
        <v>43300</v>
      </c>
      <c r="G16" s="33">
        <v>13</v>
      </c>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25">
      <c r="A17" s="14"/>
      <c r="B17" s="41" t="s">
        <v>4</v>
      </c>
      <c r="C17" s="34" t="s">
        <v>27</v>
      </c>
      <c r="D17" s="34"/>
      <c r="E17" s="31">
        <v>0.5</v>
      </c>
      <c r="F17" s="32">
        <f ca="1">F16+2</f>
        <v>43302</v>
      </c>
      <c r="G17" s="33">
        <v>9</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25">
      <c r="A18" s="14"/>
      <c r="B18" s="41" t="s">
        <v>0</v>
      </c>
      <c r="C18" s="34" t="s">
        <v>25</v>
      </c>
      <c r="D18" s="34"/>
      <c r="E18" s="31">
        <v>0.33</v>
      </c>
      <c r="F18" s="32">
        <f ca="1">F17+5</f>
        <v>43307</v>
      </c>
      <c r="G18" s="33">
        <v>11</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25">
      <c r="A19" s="14"/>
      <c r="B19" s="41" t="s">
        <v>1</v>
      </c>
      <c r="C19" s="34" t="s">
        <v>15</v>
      </c>
      <c r="D19" s="34"/>
      <c r="E19" s="31"/>
      <c r="F19" s="32">
        <f ca="1">F18+2</f>
        <v>43309</v>
      </c>
      <c r="G19" s="33">
        <v>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f t="shared" ca="1" si="7"/>
        <v>1</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25">
      <c r="A20" s="14"/>
      <c r="B20" s="41" t="s">
        <v>2</v>
      </c>
      <c r="C20" s="34"/>
      <c r="D20" s="34"/>
      <c r="E20" s="31"/>
      <c r="F20" s="32">
        <f ca="1">F19+1</f>
        <v>43310</v>
      </c>
      <c r="G20" s="33">
        <v>24</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t="str">
        <f t="shared" ca="1" si="7"/>
        <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25">
      <c r="A21" s="14"/>
      <c r="B21" s="42" t="s">
        <v>21</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25">
      <c r="A22" s="14"/>
      <c r="B22" s="41" t="s">
        <v>3</v>
      </c>
      <c r="C22" s="34" t="s">
        <v>27</v>
      </c>
      <c r="D22" s="34"/>
      <c r="E22" s="31"/>
      <c r="F22" s="32">
        <f ca="1">F10+15</f>
        <v>43309</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25">
      <c r="A23" s="14"/>
      <c r="B23" s="41" t="s">
        <v>4</v>
      </c>
      <c r="C23" s="34" t="s">
        <v>24</v>
      </c>
      <c r="D23" s="34"/>
      <c r="E23" s="31"/>
      <c r="F23" s="32">
        <f ca="1">F22+3</f>
        <v>43312</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25">
      <c r="A24" s="14"/>
      <c r="B24" s="41" t="s">
        <v>0</v>
      </c>
      <c r="C24" s="34" t="s">
        <v>27</v>
      </c>
      <c r="D24" s="34"/>
      <c r="E24" s="31"/>
      <c r="F24" s="32">
        <f ca="1">F23+15</f>
        <v>43327</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3" ca="1" si="11">IF(AND($C24="Goal",AN$5&gt;=$F24,AN$5&lt;=$F24+$G24-1),2,IF(AND($C24="Milestone",AN$5&gt;=$F24,AN$5&lt;=$F24+$G24-1),1,""))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3" ca="1" si="12">IF(AND($C24="Goal",BD$5&gt;=$F24,BD$5&lt;=$F24+$G24-1),2,IF(AND($C24="Milestone",BD$5&gt;=$F24,BD$5&lt;=$F24+$G24-1),1,""))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25">
      <c r="A25" s="14"/>
      <c r="B25" s="41" t="s">
        <v>1</v>
      </c>
      <c r="C25" s="34" t="s">
        <v>14</v>
      </c>
      <c r="D25" s="34"/>
      <c r="E25" s="31"/>
      <c r="F25" s="32">
        <f ca="1">F19+22</f>
        <v>43331</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3" ca="1" si="13">IF(AND($C25="Goal",Y$5&gt;=$F25,Y$5&lt;=$F25+$G25-1),2,IF(AND($C25="Milestone",Y$5&gt;=$F25,Y$5&lt;=$F25+$G25-1),1,""))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f t="shared" ca="1" si="11"/>
        <v>2</v>
      </c>
      <c r="BA25" s="38">
        <f t="shared" ca="1" si="11"/>
        <v>2</v>
      </c>
      <c r="BB25" s="38">
        <f t="shared" ca="1" si="11"/>
        <v>2</v>
      </c>
      <c r="BC25" s="38" t="str">
        <f t="shared" ca="1" si="11"/>
        <v/>
      </c>
      <c r="BD25" s="38" t="str">
        <f t="shared" ca="1" si="12"/>
        <v/>
      </c>
      <c r="BE25" s="38" t="str">
        <f t="shared" ca="1" si="12"/>
        <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25">
      <c r="A26" s="14"/>
      <c r="B26" s="41" t="s">
        <v>2</v>
      </c>
      <c r="C26" s="34" t="s">
        <v>25</v>
      </c>
      <c r="D26" s="34"/>
      <c r="E26" s="31"/>
      <c r="F26" s="32">
        <f ca="1">F14</f>
        <v>43300</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25">
      <c r="A27" s="14"/>
      <c r="B27" s="42" t="s">
        <v>22</v>
      </c>
      <c r="C27" s="34"/>
      <c r="D27" s="34"/>
      <c r="E27" s="31"/>
      <c r="F27" s="32"/>
      <c r="G27" s="33"/>
      <c r="H27" s="26"/>
      <c r="I27" s="38" t="str">
        <f t="shared" ref="I27:X33" ca="1" si="14">IF(AND($C27="Goal",I$5&gt;=$F27,I$5&lt;=$F27+$G27-1),2,IF(AND($C27="Milestone",I$5&gt;=$F27,I$5&lt;=$F27+$G27-1),1,""))</f>
        <v/>
      </c>
      <c r="J27" s="38" t="str">
        <f t="shared" ca="1" si="14"/>
        <v/>
      </c>
      <c r="K27" s="38" t="str">
        <f t="shared" ca="1" si="14"/>
        <v/>
      </c>
      <c r="L27" s="38" t="str">
        <f t="shared" ca="1" si="14"/>
        <v/>
      </c>
      <c r="M27" s="38" t="str">
        <f t="shared" ca="1" si="14"/>
        <v/>
      </c>
      <c r="N27" s="38" t="str">
        <f t="shared" ca="1" si="14"/>
        <v/>
      </c>
      <c r="O27" s="38" t="str">
        <f t="shared" ca="1" si="14"/>
        <v/>
      </c>
      <c r="P27" s="38" t="str">
        <f t="shared" ca="1" si="14"/>
        <v/>
      </c>
      <c r="Q27" s="38" t="str">
        <f t="shared" ca="1" si="14"/>
        <v/>
      </c>
      <c r="R27" s="38" t="str">
        <f t="shared" ca="1" si="14"/>
        <v/>
      </c>
      <c r="S27" s="38" t="str">
        <f t="shared" ca="1" si="14"/>
        <v/>
      </c>
      <c r="T27" s="38" t="str">
        <f t="shared" ca="1" si="14"/>
        <v/>
      </c>
      <c r="U27" s="38" t="str">
        <f t="shared" ca="1" si="14"/>
        <v/>
      </c>
      <c r="V27" s="38" t="str">
        <f t="shared" ca="1" si="14"/>
        <v/>
      </c>
      <c r="W27" s="38" t="str">
        <f t="shared" ca="1" si="14"/>
        <v/>
      </c>
      <c r="X27" s="38" t="str">
        <f t="shared" ca="1" si="14"/>
        <v/>
      </c>
      <c r="Y27" s="38" t="str">
        <f t="shared" ca="1" si="13"/>
        <v/>
      </c>
      <c r="Z27" s="38" t="str">
        <f t="shared" ca="1" si="13"/>
        <v/>
      </c>
      <c r="AA27" s="38" t="str">
        <f t="shared" ca="1" si="13"/>
        <v/>
      </c>
      <c r="AB27" s="38" t="str">
        <f t="shared" ca="1" si="13"/>
        <v/>
      </c>
      <c r="AC27" s="38" t="str">
        <f t="shared" ca="1" si="13"/>
        <v/>
      </c>
      <c r="AD27" s="38" t="str">
        <f t="shared" ca="1" si="13"/>
        <v/>
      </c>
      <c r="AE27" s="38" t="str">
        <f t="shared" ca="1" si="13"/>
        <v/>
      </c>
      <c r="AF27" s="38" t="str">
        <f t="shared" ca="1" si="13"/>
        <v/>
      </c>
      <c r="AG27" s="38" t="str">
        <f t="shared" ca="1" si="13"/>
        <v/>
      </c>
      <c r="AH27" s="38" t="str">
        <f t="shared" ca="1" si="13"/>
        <v/>
      </c>
      <c r="AI27" s="38" t="str">
        <f t="shared" ca="1" si="13"/>
        <v/>
      </c>
      <c r="AJ27" s="38" t="str">
        <f t="shared" ca="1" si="13"/>
        <v/>
      </c>
      <c r="AK27" s="38" t="str">
        <f t="shared" ca="1" si="13"/>
        <v/>
      </c>
      <c r="AL27" s="38" t="str">
        <f t="shared" ca="1" si="13"/>
        <v/>
      </c>
      <c r="AM27" s="38" t="str">
        <f t="shared" ca="1" si="13"/>
        <v/>
      </c>
      <c r="AN27" s="38" t="str">
        <f t="shared" ca="1" si="11"/>
        <v/>
      </c>
      <c r="AO27" s="38" t="str">
        <f t="shared" ca="1" si="11"/>
        <v/>
      </c>
      <c r="AP27" s="38" t="str">
        <f t="shared" ca="1" si="11"/>
        <v/>
      </c>
      <c r="AQ27" s="38" t="str">
        <f t="shared" ca="1" si="11"/>
        <v/>
      </c>
      <c r="AR27" s="38" t="str">
        <f t="shared" ca="1" si="11"/>
        <v/>
      </c>
      <c r="AS27" s="38" t="str">
        <f t="shared" ca="1" si="11"/>
        <v/>
      </c>
      <c r="AT27" s="38" t="str">
        <f t="shared" ca="1" si="11"/>
        <v/>
      </c>
      <c r="AU27" s="38" t="str">
        <f t="shared" ca="1" si="11"/>
        <v/>
      </c>
      <c r="AV27" s="38" t="str">
        <f t="shared" ca="1" si="11"/>
        <v/>
      </c>
      <c r="AW27" s="38" t="str">
        <f t="shared" ca="1" si="11"/>
        <v/>
      </c>
      <c r="AX27" s="38" t="str">
        <f t="shared" ca="1" si="11"/>
        <v/>
      </c>
      <c r="AY27" s="38" t="str">
        <f t="shared" ca="1" si="11"/>
        <v/>
      </c>
      <c r="AZ27" s="38" t="str">
        <f t="shared" ca="1" si="11"/>
        <v/>
      </c>
      <c r="BA27" s="38" t="str">
        <f t="shared" ca="1" si="11"/>
        <v/>
      </c>
      <c r="BB27" s="38" t="str">
        <f t="shared" ca="1" si="11"/>
        <v/>
      </c>
      <c r="BC27" s="38" t="str">
        <f t="shared" ca="1" si="11"/>
        <v/>
      </c>
      <c r="BD27" s="38" t="str">
        <f t="shared" ca="1" si="12"/>
        <v/>
      </c>
      <c r="BE27" s="38" t="str">
        <f t="shared" ca="1" si="12"/>
        <v/>
      </c>
      <c r="BF27" s="38" t="str">
        <f t="shared" ca="1" si="12"/>
        <v/>
      </c>
      <c r="BG27" s="38" t="str">
        <f t="shared" ca="1" si="12"/>
        <v/>
      </c>
      <c r="BH27" s="38" t="str">
        <f t="shared" ca="1" si="12"/>
        <v/>
      </c>
      <c r="BI27" s="38" t="str">
        <f t="shared" ca="1" si="12"/>
        <v/>
      </c>
      <c r="BJ27" s="38" t="str">
        <f t="shared" ca="1" si="12"/>
        <v/>
      </c>
      <c r="BK27" s="38" t="str">
        <f t="shared" ca="1" si="12"/>
        <v/>
      </c>
      <c r="BL27" s="38" t="str">
        <f t="shared" ca="1" si="12"/>
        <v/>
      </c>
    </row>
    <row r="28" spans="1:64" s="2" customFormat="1" ht="30" customHeight="1" x14ac:dyDescent="0.25">
      <c r="A28" s="14"/>
      <c r="B28" s="41" t="s">
        <v>3</v>
      </c>
      <c r="C28" s="34"/>
      <c r="D28" s="34"/>
      <c r="E28" s="31"/>
      <c r="F28" s="32">
        <f ca="1">F25+3</f>
        <v>43334</v>
      </c>
      <c r="G28" s="33">
        <v>15</v>
      </c>
      <c r="H28" s="26"/>
      <c r="I28" s="38" t="str">
        <f t="shared" ca="1" si="14"/>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25">
      <c r="A29" s="14"/>
      <c r="B29" s="41" t="s">
        <v>4</v>
      </c>
      <c r="C29" s="34"/>
      <c r="D29" s="34"/>
      <c r="E29" s="31"/>
      <c r="F29" s="32">
        <v>43288</v>
      </c>
      <c r="G29" s="33">
        <v>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25">
      <c r="A30" s="14"/>
      <c r="B30" s="41" t="s">
        <v>0</v>
      </c>
      <c r="C30" s="34" t="s">
        <v>15</v>
      </c>
      <c r="D30" s="34"/>
      <c r="E30" s="31"/>
      <c r="F30" s="32">
        <v>43306</v>
      </c>
      <c r="G30" s="33">
        <v>1</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f t="shared" ca="1" si="13"/>
        <v>1</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25">
      <c r="A31" s="14"/>
      <c r="B31" s="41" t="s">
        <v>1</v>
      </c>
      <c r="C31" s="34"/>
      <c r="D31" s="34"/>
      <c r="E31" s="31"/>
      <c r="F31" s="32"/>
      <c r="G31" s="33"/>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25">
      <c r="A32" s="14"/>
      <c r="B32" s="41" t="s">
        <v>2</v>
      </c>
      <c r="C32" s="34"/>
      <c r="D32" s="34"/>
      <c r="E32" s="31"/>
      <c r="F32" s="32"/>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25">
      <c r="A33" s="14" t="s">
        <v>11</v>
      </c>
      <c r="B33" s="41"/>
      <c r="C33" s="34"/>
      <c r="D33" s="34"/>
      <c r="E33" s="31"/>
      <c r="F33" s="32"/>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thickBot="1" x14ac:dyDescent="0.3">
      <c r="A34" s="15" t="s">
        <v>44</v>
      </c>
      <c r="B34" s="24" t="s">
        <v>32</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AND($C8="Low Risk",I$5&gt;=$F8,I$5&lt;=$F8+$G8-1)</formula>
    </cfRule>
    <cfRule type="expression" dxfId="11" priority="43" stopIfTrue="1">
      <formula>AND($C8="High Risk",I$5&gt;=$F8,I$5&lt;=$F8+$G8-1)</formula>
    </cfRule>
    <cfRule type="expression" dxfId="10" priority="61" stopIfTrue="1">
      <formula>AND($C8="On Track",I$5&gt;=$F8,I$5&lt;=$F8+$G8-1)</formula>
    </cfRule>
    <cfRule type="expression" dxfId="9" priority="62" stopIfTrue="1">
      <formula>AND($C8="Med Risk",I$5&gt;=$F8,I$5&lt;=$F8+$G8-1)</formula>
    </cfRule>
    <cfRule type="expression" dxfId="8" priority="63" stopIfTrue="1">
      <formula>AND(LEN($C8)=0,I$5&gt;=$F8,I$5&lt;=$F8+$G8-1)</formula>
    </cfRule>
  </conditionalFormatting>
  <conditionalFormatting sqref="I34:BL34">
    <cfRule type="expression" dxfId="7" priority="71" stopIfTrue="1">
      <formula>AND(#REF!="Low Risk",I$5&gt;=#REF!,I$5&lt;=#REF!+#REF!-1)</formula>
    </cfRule>
    <cfRule type="expression" dxfId="6" priority="72" stopIfTrue="1">
      <formula>AND(#REF!="High Risk",I$5&gt;=#REF!,I$5&lt;=#REF!+#REF!-1)</formula>
    </cfRule>
    <cfRule type="expression" dxfId="5" priority="73" stopIfTrue="1">
      <formula>AND(#REF!="On Track",I$5&gt;=#REF!,I$5&lt;=#REF!+#REF!-1)</formula>
    </cfRule>
    <cfRule type="expression" dxfId="4" priority="74" stopIfTrue="1">
      <formula>AND(#REF!="Med Risk",I$5&gt;=#REF!,I$5&lt;=#REF!+#REF!-1)</formula>
    </cfRule>
    <cfRule type="expression" dxfId="3" priority="75" stopIfTrue="1">
      <formula>AND(LEN(#REF!)=0,I$5&gt;=#REF!,I$5&lt;=#REF!+#REF!-1)</formula>
    </cfRule>
  </conditionalFormatting>
  <dataValidations count="3">
    <dataValidation type="whole" operator="greaterThanOrEqual" allowBlank="1" showInputMessage="1" promptTitle="Scrolling Increment" prompt="Changing this number will scroll the Gantt Chart view." sqref="F4" xr:uid="{00000000-0002-0000-0000-000000000000}">
      <formula1>0</formula1>
    </dataValidation>
    <dataValidation type="list" allowBlank="1" showInputMessage="1" showErrorMessage="1" sqref="C8 C10:C33" xr:uid="{5196C805-6432-41E6-873E-6E411B98A976}">
      <formula1>"Goal,Milestone,On Track, Low Risk, Med Risk, High Risk"</formula1>
    </dataValidation>
    <dataValidation type="list" allowBlank="1" showInputMessage="1" sqref="C9" xr:uid="{77D76407-42C8-4F92-8CBE-1B847121E7CF}">
      <formula1>"Goal,Milestone,On Track, Low Risk, Med Risk, High Risk"</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8</xdr:col>
                    <xdr:colOff>28575</xdr:colOff>
                    <xdr:row>5</xdr:row>
                    <xdr:rowOff>57150</xdr:rowOff>
                  </from>
                  <to>
                    <xdr:col>63</xdr:col>
                    <xdr:colOff>228600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tabSelected="1" zoomScaleNormal="100" workbookViewId="0">
      <selection activeCell="A4" sqref="A4"/>
    </sheetView>
  </sheetViews>
  <sheetFormatPr defaultColWidth="9.140625" defaultRowHeight="12.75" x14ac:dyDescent="0.2"/>
  <cols>
    <col min="1" max="1" width="87.140625" style="10" customWidth="1"/>
    <col min="2" max="16384" width="9.140625" style="8"/>
  </cols>
  <sheetData>
    <row r="1" spans="1:1" s="9" customFormat="1" ht="26.25" x14ac:dyDescent="0.4">
      <c r="A1" s="11" t="s">
        <v>6</v>
      </c>
    </row>
    <row r="2" spans="1:1" ht="84.4" customHeight="1" x14ac:dyDescent="0.2">
      <c r="A2" s="12" t="s">
        <v>39</v>
      </c>
    </row>
    <row r="3" spans="1:1" ht="26.25" customHeight="1" x14ac:dyDescent="0.2">
      <c r="A3" s="11" t="s">
        <v>9</v>
      </c>
    </row>
    <row r="4" spans="1:1" s="10" customFormat="1" ht="204.95" customHeight="1" x14ac:dyDescent="0.25">
      <c r="A4" s="13" t="s">
        <v>45</v>
      </c>
    </row>
    <row r="5" spans="1:1" x14ac:dyDescent="0.2">
      <c r="A5" s="10" t="s">
        <v>40</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About</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2018-07-14T00:37:41Z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2018-07-14T00:37:39.5197457Z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